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activeTab="0"/>
  </bookViews>
  <sheets>
    <sheet name="total de asignaciones 7º 5189" sheetId="1" r:id="rId1"/>
  </sheets>
  <externalReferences>
    <externalReference r:id="rId4"/>
  </externalReferences>
  <definedNames>
    <definedName name="_xlnm._FilterDatabase" localSheetId="0" hidden="1">'total de asignaciones 7º 5189'!$A$8:$U$109</definedName>
    <definedName name="_xlnm.Print_Area" localSheetId="0">'total de asignaciones 7º 5189'!$A$1:$U$109</definedName>
    <definedName name="_xlnm.Print_Titles" localSheetId="0">'total de asignaciones 7º 5189'!$1:$8</definedName>
  </definedNames>
  <calcPr fullCalcOnLoad="1"/>
</workbook>
</file>

<file path=xl/sharedStrings.xml><?xml version="1.0" encoding="utf-8"?>
<sst xmlns="http://schemas.openxmlformats.org/spreadsheetml/2006/main" count="728" uniqueCount="139">
  <si>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</si>
  <si>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</si>
  <si>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</si>
  <si>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</si>
  <si>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</si>
  <si>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</si>
  <si>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</si>
  <si>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</si>
  <si>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</si>
  <si>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</si>
  <si>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</si>
  <si>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</si>
  <si>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</si>
  <si>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</si>
  <si>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</si>
  <si>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</si>
  <si>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</si>
  <si>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</si>
  <si>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</si>
  <si>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</si>
  <si>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</si>
  <si>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</si>
  <si>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</si>
  <si>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>Remuneración Extraordinaria</t>
  </si>
  <si>
    <t xml:space="preserve">PLANILLA GENERAL DE PAGOS </t>
  </si>
  <si>
    <t xml:space="preserve">MONTO A DICIEMBRE </t>
  </si>
  <si>
    <t>Otros Gastos del Personal</t>
  </si>
  <si>
    <t xml:space="preserve">Jornales </t>
  </si>
  <si>
    <t>Honorarios Profesionales</t>
  </si>
  <si>
    <t>Subsidio para la Salud</t>
  </si>
  <si>
    <t>Cesar Dario Ruiz Diaz Morel</t>
  </si>
  <si>
    <t>Juana Emila León de Garay</t>
  </si>
  <si>
    <t>AGUINALDO 2016</t>
  </si>
  <si>
    <t>Julio Cesar Escobar Ruiz Diaz</t>
  </si>
  <si>
    <t>Andres Marin Aguiar</t>
  </si>
  <si>
    <t xml:space="preserve"> Federico Guillermo Wunderlich Menke</t>
  </si>
  <si>
    <t>Dieta</t>
  </si>
  <si>
    <t>Ruben Dario Nuñez Jordan</t>
  </si>
  <si>
    <t>Miguel Angel Caballero Zaván</t>
  </si>
  <si>
    <t>Juan Alberto Sanchez Gimenez</t>
  </si>
  <si>
    <t>Carlos Alberto Samaniego</t>
  </si>
  <si>
    <t>Cesar Humberto Olmedo Von Lepel</t>
  </si>
  <si>
    <t>German Dario Rojas Ramos</t>
  </si>
  <si>
    <t>Carlos Dario Nuñez Rojas</t>
  </si>
  <si>
    <t>Elvio Eugenio Rojas Rivas</t>
  </si>
  <si>
    <t>Albino Paez Ruiz Diaz</t>
  </si>
  <si>
    <t>Nestor Fabian Ayala Noguera</t>
  </si>
  <si>
    <t>Tomas Alberto Centurión</t>
  </si>
  <si>
    <t>Juan Luis Fernández Pascottini</t>
  </si>
  <si>
    <t>Wenceslao Arredondo</t>
  </si>
  <si>
    <t>Maria Ambrosia Ortiz Areco</t>
  </si>
  <si>
    <t>Ruben Dario Gonzalez Rojas</t>
  </si>
  <si>
    <t>Eusebio Rolón Gimenez</t>
  </si>
  <si>
    <t>Juan Carlos Colarte Picagua</t>
  </si>
  <si>
    <t>Mirtha Nohelia Espinola de Cuellar</t>
  </si>
  <si>
    <t>Juan Ramón Fleitas</t>
  </si>
  <si>
    <t>Arsenio Ramón Gomez Olmedo</t>
  </si>
  <si>
    <t>Juan Atilio López</t>
  </si>
  <si>
    <t>Subsidio</t>
  </si>
  <si>
    <t>Arturo José Florentín</t>
  </si>
  <si>
    <t>Fluvio Concepción Arce Nuñez</t>
  </si>
  <si>
    <t>Norma Ruth Zarate de López</t>
  </si>
  <si>
    <t>Zulma Gomez Britez</t>
  </si>
  <si>
    <t>Raquel Astigarraga</t>
  </si>
  <si>
    <t>Emilio Javier Caballero Rios</t>
  </si>
  <si>
    <t>Carina Antonia Mendoza</t>
  </si>
  <si>
    <t>Diana Larissa Lugo Gill</t>
  </si>
  <si>
    <t>Jose Basilio de los Rios Ayala</t>
  </si>
  <si>
    <t>Ramón Rosael Olmedo</t>
  </si>
  <si>
    <t>Grabiel Fernández</t>
  </si>
  <si>
    <t>Osvaldo Luis Tintel Perez</t>
  </si>
  <si>
    <t>Guido Locatti Acosta</t>
  </si>
  <si>
    <t>Inosencio Gaspar González</t>
  </si>
  <si>
    <t>Griselda Beatriz Rojas Jara</t>
  </si>
  <si>
    <t>Treysy Tamara Vazquez Servin</t>
  </si>
  <si>
    <t>Luis Carlos Espinoza Mareco</t>
  </si>
  <si>
    <t>Manuel Esteban Abba Gómez</t>
  </si>
  <si>
    <t>Teodolina Sosa Ozuna</t>
  </si>
  <si>
    <t>Elsa Colmán de Gómez</t>
  </si>
  <si>
    <t>Benita Griselda Valiente Martinez</t>
  </si>
  <si>
    <t>Joel Adolfo Centurión</t>
  </si>
  <si>
    <t>Mirtha Ofelia Vazquez Esteva</t>
  </si>
  <si>
    <t>Rodney Enrrique Pereira Rojas</t>
  </si>
  <si>
    <t>Francisco Antonio Bogado Escobar</t>
  </si>
  <si>
    <t>Fatima Adriana Rudas Bolaños</t>
  </si>
  <si>
    <t>Rodrigo de Desus Villagra Mora</t>
  </si>
  <si>
    <t>Nina Elizabeth Amarilla Arce</t>
  </si>
  <si>
    <t>Diego Manuel De Los Santos Gómez</t>
  </si>
  <si>
    <t>Victor Ramón Caceres Britez</t>
  </si>
  <si>
    <t>Luz Bella Zimmerliz Aranda</t>
  </si>
  <si>
    <t>Nancy Carolina Benitez</t>
  </si>
  <si>
    <t>Walter Hugo Armoa Gaona</t>
  </si>
  <si>
    <t>Cristhian de Jesus Rojas Rodriguez</t>
  </si>
  <si>
    <t>Karen Beatriz Rissardi</t>
  </si>
  <si>
    <t>Herculano Villar Sandoval</t>
  </si>
  <si>
    <t>Junior Gabriel Salgueiro Ojeda</t>
  </si>
  <si>
    <t>Nathalia Magali Ramirez Ibarra</t>
  </si>
  <si>
    <t>Jorge Franco</t>
  </si>
  <si>
    <t>Roberto Emmanuel Gimenez Rudas</t>
  </si>
  <si>
    <t>José Domingo Guerrero Cardozo</t>
  </si>
  <si>
    <t>Oscar Ceferino Arce Locatti</t>
  </si>
  <si>
    <t>Dario Ramón Ozuna</t>
  </si>
  <si>
    <t>Eduardo Ramón Gerrero Escobar</t>
  </si>
  <si>
    <t>Facundo Gonzalez Maidana</t>
  </si>
  <si>
    <t>Reinaldo Acosta</t>
  </si>
  <si>
    <t>Miguel Angel Romero</t>
  </si>
  <si>
    <t>Nery Osvaldo Britez Ayala</t>
  </si>
  <si>
    <t>Pablo Ramón Mereles Duarte</t>
  </si>
  <si>
    <t>Jorge Carlos Palma</t>
  </si>
  <si>
    <t>Justo Germán Mendieta</t>
  </si>
  <si>
    <t>Roberto Esteban Ferreira Rolón</t>
  </si>
  <si>
    <t>Marcos Espinola</t>
  </si>
  <si>
    <t>Fernando Napoleón Contessi Pérez</t>
  </si>
  <si>
    <t>Esmelda Torres</t>
  </si>
  <si>
    <t>Antonio Ramón Saldivar Bobadilla</t>
  </si>
  <si>
    <t>Claudio Arnaldo Gomez Vargas</t>
  </si>
  <si>
    <t>Rosa Maria Saldaña Benitez</t>
  </si>
  <si>
    <t>Liza Mirtha Ferreira Rivas</t>
  </si>
  <si>
    <t>Lorenzo Gamarra Flores</t>
  </si>
  <si>
    <t>Manuel López Jara</t>
  </si>
  <si>
    <t>Margarita Gloria Acuña Aveiro</t>
  </si>
  <si>
    <t>Victor Nicolas Caballero</t>
  </si>
  <si>
    <t>Miguel Angel Sanchez Añazco</t>
  </si>
  <si>
    <t>Lourdes Mabel Arce Molina</t>
  </si>
  <si>
    <t>Nidia Zunilda Arce</t>
  </si>
  <si>
    <t>Candida Rosa Valdez Ferreira</t>
  </si>
  <si>
    <t>Ana Victoria Zelaya Arce</t>
  </si>
  <si>
    <t>Diego Armando Caceres Apestegui</t>
  </si>
  <si>
    <t>Esteban David Rios Isasi</t>
  </si>
  <si>
    <t>Higinio Vera</t>
  </si>
  <si>
    <t>Juan Carlos Altemburger</t>
  </si>
  <si>
    <t>Sonia Dolores Zelaya de Martinez</t>
  </si>
  <si>
    <t>Alice Belén Serna</t>
  </si>
  <si>
    <t>Contratación del Personal Técnico</t>
  </si>
  <si>
    <t>Francisco Agustin Ozuna</t>
  </si>
  <si>
    <t xml:space="preserve"> </t>
  </si>
  <si>
    <t>-</t>
  </si>
  <si>
    <t>Agustin Núñez Riveiro</t>
  </si>
  <si>
    <t>CORRESPONDIENTE AL EJERCICIO FISCAL 2017</t>
  </si>
</sst>
</file>

<file path=xl/styles.xml><?xml version="1.0" encoding="utf-8"?>
<styleSheet xmlns="http://schemas.openxmlformats.org/spreadsheetml/2006/main">
  <numFmts count="67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Gs&quot;\ #,##0;&quot;Gs&quot;\ \-#,##0"/>
    <numFmt numFmtId="179" formatCode="&quot;Gs&quot;\ #,##0;[Red]&quot;Gs&quot;\ \-#,##0"/>
    <numFmt numFmtId="180" formatCode="&quot;Gs&quot;\ #,##0.00;&quot;Gs&quot;\ \-#,##0.00"/>
    <numFmt numFmtId="181" formatCode="&quot;Gs&quot;\ #,##0.00;[Red]&quot;Gs&quot;\ \-#,##0.00"/>
    <numFmt numFmtId="182" formatCode="_ &quot;Gs&quot;\ * #,##0_ ;_ &quot;Gs&quot;\ * \-#,##0_ ;_ &quot;Gs&quot;\ * &quot;-&quot;_ ;_ @_ "/>
    <numFmt numFmtId="183" formatCode="_ * #,##0_ ;_ * \-#,##0_ ;_ * &quot;-&quot;_ ;_ @_ "/>
    <numFmt numFmtId="184" formatCode="_ &quot;Gs&quot;\ * #,##0.00_ ;_ &quot;Gs&quot;\ * \-#,##0.00_ ;_ &quot;Gs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  <numFmt numFmtId="222" formatCode="#,##0\ _€"/>
  </numFmts>
  <fonts count="51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29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6"/>
      <color theme="5" tint="0.3999800086021423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20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5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/>
    </xf>
    <xf numFmtId="205" fontId="1" fillId="0" borderId="0" xfId="0" applyNumberFormat="1" applyFont="1" applyAlignment="1">
      <alignment/>
    </xf>
    <xf numFmtId="205" fontId="1" fillId="0" borderId="0" xfId="0" applyNumberFormat="1" applyFont="1" applyFill="1" applyAlignment="1">
      <alignment/>
    </xf>
    <xf numFmtId="3" fontId="3" fillId="35" borderId="19" xfId="50" applyNumberFormat="1" applyFont="1" applyFill="1" applyBorder="1" applyAlignment="1">
      <alignment horizontal="right"/>
    </xf>
    <xf numFmtId="0" fontId="3" fillId="35" borderId="20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4" fillId="34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211" fontId="1" fillId="0" borderId="10" xfId="49" applyNumberFormat="1" applyFont="1" applyBorder="1" applyAlignment="1">
      <alignment horizontal="right"/>
    </xf>
    <xf numFmtId="211" fontId="1" fillId="0" borderId="10" xfId="49" applyNumberFormat="1" applyFont="1" applyBorder="1" applyAlignment="1">
      <alignment/>
    </xf>
    <xf numFmtId="211" fontId="1" fillId="0" borderId="15" xfId="49" applyNumberFormat="1" applyFont="1" applyBorder="1" applyAlignment="1">
      <alignment horizontal="right"/>
    </xf>
    <xf numFmtId="211" fontId="1" fillId="0" borderId="15" xfId="49" applyNumberFormat="1" applyFont="1" applyBorder="1" applyAlignment="1">
      <alignment/>
    </xf>
    <xf numFmtId="211" fontId="1" fillId="0" borderId="19" xfId="49" applyNumberFormat="1" applyFont="1" applyBorder="1" applyAlignment="1">
      <alignment/>
    </xf>
    <xf numFmtId="211" fontId="1" fillId="0" borderId="19" xfId="49" applyNumberFormat="1" applyFont="1" applyBorder="1" applyAlignment="1">
      <alignment horizontal="right"/>
    </xf>
    <xf numFmtId="211" fontId="1" fillId="0" borderId="17" xfId="49" applyNumberFormat="1" applyFont="1" applyBorder="1" applyAlignment="1">
      <alignment horizontal="right"/>
    </xf>
    <xf numFmtId="211" fontId="1" fillId="0" borderId="17" xfId="49" applyNumberFormat="1" applyFont="1" applyBorder="1" applyAlignment="1">
      <alignment/>
    </xf>
    <xf numFmtId="211" fontId="1" fillId="34" borderId="15" xfId="49" applyNumberFormat="1" applyFont="1" applyFill="1" applyBorder="1" applyAlignment="1">
      <alignment horizontal="right"/>
    </xf>
    <xf numFmtId="211" fontId="1" fillId="34" borderId="10" xfId="49" applyNumberFormat="1" applyFont="1" applyFill="1" applyBorder="1" applyAlignment="1">
      <alignment horizontal="right"/>
    </xf>
    <xf numFmtId="211" fontId="1" fillId="34" borderId="17" xfId="49" applyNumberFormat="1" applyFont="1" applyFill="1" applyBorder="1" applyAlignment="1">
      <alignment horizontal="right"/>
    </xf>
    <xf numFmtId="211" fontId="1" fillId="34" borderId="19" xfId="49" applyNumberFormat="1" applyFont="1" applyFill="1" applyBorder="1" applyAlignment="1">
      <alignment horizontal="right"/>
    </xf>
    <xf numFmtId="211" fontId="1" fillId="0" borderId="18" xfId="49" applyNumberFormat="1" applyFont="1" applyBorder="1" applyAlignment="1">
      <alignment/>
    </xf>
    <xf numFmtId="211" fontId="1" fillId="34" borderId="15" xfId="49" applyNumberFormat="1" applyFont="1" applyFill="1" applyBorder="1" applyAlignment="1">
      <alignment/>
    </xf>
    <xf numFmtId="211" fontId="1" fillId="0" borderId="20" xfId="49" applyNumberFormat="1" applyFont="1" applyBorder="1" applyAlignment="1">
      <alignment/>
    </xf>
    <xf numFmtId="211" fontId="1" fillId="0" borderId="20" xfId="49" applyNumberFormat="1" applyFont="1" applyBorder="1" applyAlignment="1">
      <alignment horizontal="right"/>
    </xf>
    <xf numFmtId="211" fontId="1" fillId="0" borderId="21" xfId="49" applyNumberFormat="1" applyFont="1" applyBorder="1" applyAlignment="1">
      <alignment/>
    </xf>
    <xf numFmtId="211" fontId="1" fillId="34" borderId="20" xfId="49" applyNumberFormat="1" applyFont="1" applyFill="1" applyBorder="1" applyAlignment="1">
      <alignment horizontal="right"/>
    </xf>
    <xf numFmtId="205" fontId="6" fillId="35" borderId="14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211" fontId="1" fillId="0" borderId="21" xfId="49" applyNumberFormat="1" applyFont="1" applyBorder="1" applyAlignment="1">
      <alignment horizontal="right"/>
    </xf>
    <xf numFmtId="211" fontId="1" fillId="0" borderId="14" xfId="49" applyNumberFormat="1" applyFont="1" applyBorder="1" applyAlignment="1">
      <alignment/>
    </xf>
    <xf numFmtId="0" fontId="1" fillId="0" borderId="2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211" fontId="1" fillId="34" borderId="21" xfId="49" applyNumberFormat="1" applyFont="1" applyFill="1" applyBorder="1" applyAlignment="1">
      <alignment horizontal="right"/>
    </xf>
    <xf numFmtId="211" fontId="1" fillId="0" borderId="19" xfId="49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11" fontId="1" fillId="0" borderId="20" xfId="49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211" fontId="1" fillId="0" borderId="15" xfId="49" applyNumberFormat="1" applyFont="1" applyFill="1" applyBorder="1" applyAlignment="1">
      <alignment horizontal="right"/>
    </xf>
    <xf numFmtId="211" fontId="1" fillId="0" borderId="15" xfId="49" applyNumberFormat="1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211" fontId="1" fillId="34" borderId="18" xfId="49" applyNumberFormat="1" applyFont="1" applyFill="1" applyBorder="1" applyAlignment="1">
      <alignment horizontal="right"/>
    </xf>
    <xf numFmtId="211" fontId="1" fillId="0" borderId="22" xfId="49" applyNumberFormat="1" applyFont="1" applyBorder="1" applyAlignment="1">
      <alignment/>
    </xf>
    <xf numFmtId="0" fontId="1" fillId="34" borderId="20" xfId="0" applyFont="1" applyFill="1" applyBorder="1" applyAlignment="1">
      <alignment horizontal="center"/>
    </xf>
    <xf numFmtId="211" fontId="1" fillId="36" borderId="10" xfId="49" applyNumberFormat="1" applyFont="1" applyFill="1" applyBorder="1" applyAlignment="1">
      <alignment horizontal="right"/>
    </xf>
    <xf numFmtId="211" fontId="1" fillId="36" borderId="15" xfId="49" applyNumberFormat="1" applyFont="1" applyFill="1" applyBorder="1" applyAlignment="1">
      <alignment horizontal="right"/>
    </xf>
    <xf numFmtId="211" fontId="1" fillId="36" borderId="17" xfId="49" applyNumberFormat="1" applyFont="1" applyFill="1" applyBorder="1" applyAlignment="1">
      <alignment horizontal="right"/>
    </xf>
    <xf numFmtId="211" fontId="1" fillId="36" borderId="17" xfId="49" applyNumberFormat="1" applyFont="1" applyFill="1" applyBorder="1" applyAlignment="1">
      <alignment/>
    </xf>
    <xf numFmtId="211" fontId="1" fillId="36" borderId="20" xfId="49" applyNumberFormat="1" applyFont="1" applyFill="1" applyBorder="1" applyAlignment="1">
      <alignment horizontal="right"/>
    </xf>
    <xf numFmtId="211" fontId="1" fillId="36" borderId="19" xfId="49" applyNumberFormat="1" applyFont="1" applyFill="1" applyBorder="1" applyAlignment="1">
      <alignment horizontal="right"/>
    </xf>
    <xf numFmtId="211" fontId="1" fillId="36" borderId="10" xfId="49" applyNumberFormat="1" applyFont="1" applyFill="1" applyBorder="1" applyAlignment="1">
      <alignment wrapText="1"/>
    </xf>
    <xf numFmtId="211" fontId="1" fillId="36" borderId="21" xfId="49" applyNumberFormat="1" applyFont="1" applyFill="1" applyBorder="1" applyAlignment="1">
      <alignment horizontal="right"/>
    </xf>
    <xf numFmtId="211" fontId="1" fillId="0" borderId="18" xfId="49" applyNumberFormat="1" applyFont="1" applyBorder="1" applyAlignment="1">
      <alignment horizontal="right"/>
    </xf>
    <xf numFmtId="211" fontId="1" fillId="36" borderId="18" xfId="49" applyNumberFormat="1" applyFont="1" applyFill="1" applyBorder="1" applyAlignment="1">
      <alignment horizontal="right"/>
    </xf>
    <xf numFmtId="211" fontId="1" fillId="34" borderId="12" xfId="49" applyNumberFormat="1" applyFont="1" applyFill="1" applyBorder="1" applyAlignment="1">
      <alignment horizontal="right"/>
    </xf>
    <xf numFmtId="211" fontId="1" fillId="37" borderId="15" xfId="49" applyNumberFormat="1" applyFont="1" applyFill="1" applyBorder="1" applyAlignment="1">
      <alignment horizontal="right"/>
    </xf>
    <xf numFmtId="211" fontId="1" fillId="0" borderId="20" xfId="49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211" fontId="1" fillId="34" borderId="18" xfId="49" applyNumberFormat="1" applyFont="1" applyFill="1" applyBorder="1" applyAlignment="1">
      <alignment/>
    </xf>
    <xf numFmtId="211" fontId="1" fillId="0" borderId="20" xfId="49" applyNumberFormat="1" applyFont="1" applyBorder="1" applyAlignment="1">
      <alignment vertical="center"/>
    </xf>
    <xf numFmtId="211" fontId="49" fillId="36" borderId="15" xfId="49" applyNumberFormat="1" applyFont="1" applyFill="1" applyBorder="1" applyAlignment="1">
      <alignment horizontal="right"/>
    </xf>
    <xf numFmtId="211" fontId="1" fillId="0" borderId="10" xfId="49" applyNumberFormat="1" applyFont="1" applyBorder="1" applyAlignment="1">
      <alignment vertical="center"/>
    </xf>
    <xf numFmtId="211" fontId="1" fillId="36" borderId="15" xfId="49" applyNumberFormat="1" applyFont="1" applyFill="1" applyBorder="1" applyAlignment="1">
      <alignment/>
    </xf>
    <xf numFmtId="211" fontId="1" fillId="36" borderId="19" xfId="49" applyNumberFormat="1" applyFont="1" applyFill="1" applyBorder="1" applyAlignment="1">
      <alignment/>
    </xf>
    <xf numFmtId="211" fontId="49" fillId="36" borderId="19" xfId="49" applyNumberFormat="1" applyFont="1" applyFill="1" applyBorder="1" applyAlignment="1">
      <alignment horizontal="right"/>
    </xf>
    <xf numFmtId="211" fontId="1" fillId="0" borderId="15" xfId="49" applyNumberFormat="1" applyFont="1" applyBorder="1" applyAlignment="1">
      <alignment vertical="center"/>
    </xf>
    <xf numFmtId="211" fontId="1" fillId="0" borderId="19" xfId="49" applyNumberFormat="1" applyFont="1" applyBorder="1" applyAlignment="1">
      <alignment vertical="center"/>
    </xf>
    <xf numFmtId="211" fontId="1" fillId="0" borderId="12" xfId="49" applyNumberFormat="1" applyFont="1" applyBorder="1" applyAlignment="1">
      <alignment/>
    </xf>
    <xf numFmtId="211" fontId="1" fillId="0" borderId="23" xfId="49" applyNumberFormat="1" applyFont="1" applyBorder="1" applyAlignment="1">
      <alignment/>
    </xf>
    <xf numFmtId="211" fontId="1" fillId="0" borderId="24" xfId="49" applyNumberFormat="1" applyFont="1" applyBorder="1" applyAlignment="1">
      <alignment/>
    </xf>
    <xf numFmtId="211" fontId="1" fillId="0" borderId="18" xfId="49" applyNumberFormat="1" applyFont="1" applyBorder="1" applyAlignment="1">
      <alignment vertical="center"/>
    </xf>
    <xf numFmtId="211" fontId="1" fillId="36" borderId="14" xfId="49" applyNumberFormat="1" applyFont="1" applyFill="1" applyBorder="1" applyAlignment="1">
      <alignment horizontal="right"/>
    </xf>
    <xf numFmtId="211" fontId="1" fillId="36" borderId="14" xfId="49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211" fontId="1" fillId="36" borderId="15" xfId="49" applyNumberFormat="1" applyFont="1" applyFill="1" applyBorder="1" applyAlignment="1">
      <alignment vertical="center"/>
    </xf>
    <xf numFmtId="211" fontId="1" fillId="36" borderId="25" xfId="49" applyNumberFormat="1" applyFont="1" applyFill="1" applyBorder="1" applyAlignment="1">
      <alignment horizontal="right"/>
    </xf>
    <xf numFmtId="211" fontId="1" fillId="34" borderId="26" xfId="49" applyNumberFormat="1" applyFont="1" applyFill="1" applyBorder="1" applyAlignment="1">
      <alignment horizontal="right"/>
    </xf>
    <xf numFmtId="211" fontId="1" fillId="0" borderId="27" xfId="49" applyNumberFormat="1" applyFont="1" applyBorder="1" applyAlignment="1">
      <alignment/>
    </xf>
    <xf numFmtId="211" fontId="1" fillId="36" borderId="28" xfId="49" applyNumberFormat="1" applyFont="1" applyFill="1" applyBorder="1" applyAlignment="1">
      <alignment horizontal="right"/>
    </xf>
    <xf numFmtId="211" fontId="1" fillId="36" borderId="26" xfId="49" applyNumberFormat="1" applyFont="1" applyFill="1" applyBorder="1" applyAlignment="1">
      <alignment horizontal="right"/>
    </xf>
    <xf numFmtId="211" fontId="1" fillId="0" borderId="26" xfId="49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3" fillId="35" borderId="24" xfId="0" applyFont="1" applyFill="1" applyBorder="1" applyAlignment="1">
      <alignment horizontal="center" vertical="center" wrapText="1"/>
    </xf>
    <xf numFmtId="211" fontId="1" fillId="0" borderId="17" xfId="49" applyNumberFormat="1" applyFont="1" applyBorder="1" applyAlignment="1">
      <alignment vertical="center"/>
    </xf>
    <xf numFmtId="0" fontId="1" fillId="33" borderId="0" xfId="0" applyFont="1" applyFill="1" applyAlignment="1">
      <alignment horizontal="right"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1" fillId="33" borderId="20" xfId="0" applyFont="1" applyFill="1" applyBorder="1" applyAlignment="1">
      <alignment horizontal="right"/>
    </xf>
    <xf numFmtId="0" fontId="0" fillId="34" borderId="0" xfId="0" applyFill="1" applyAlignment="1">
      <alignment/>
    </xf>
    <xf numFmtId="3" fontId="3" fillId="38" borderId="30" xfId="50" applyNumberFormat="1" applyFont="1" applyFill="1" applyBorder="1" applyAlignment="1">
      <alignment horizontal="center"/>
    </xf>
    <xf numFmtId="205" fontId="3" fillId="0" borderId="21" xfId="0" applyNumberFormat="1" applyFont="1" applyBorder="1" applyAlignment="1">
      <alignment horizontal="center" vertical="center" wrapText="1"/>
    </xf>
    <xf numFmtId="205" fontId="3" fillId="0" borderId="17" xfId="0" applyNumberFormat="1" applyFont="1" applyBorder="1" applyAlignment="1">
      <alignment horizontal="center" vertical="center" wrapText="1"/>
    </xf>
    <xf numFmtId="205" fontId="3" fillId="0" borderId="31" xfId="0" applyNumberFormat="1" applyFont="1" applyBorder="1" applyAlignment="1">
      <alignment horizontal="center" vertical="center" wrapText="1"/>
    </xf>
    <xf numFmtId="205" fontId="3" fillId="0" borderId="32" xfId="0" applyNumberFormat="1" applyFont="1" applyBorder="1" applyAlignment="1">
      <alignment horizontal="center" vertical="center" wrapText="1"/>
    </xf>
    <xf numFmtId="3" fontId="3" fillId="0" borderId="21" xfId="49" applyNumberFormat="1" applyFont="1" applyBorder="1" applyAlignment="1">
      <alignment horizontal="center" vertical="center" wrapText="1"/>
    </xf>
    <xf numFmtId="3" fontId="3" fillId="0" borderId="17" xfId="49" applyNumberFormat="1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205" fontId="3" fillId="0" borderId="33" xfId="50" applyNumberFormat="1" applyFont="1" applyBorder="1" applyAlignment="1">
      <alignment horizontal="center" vertical="center" wrapText="1"/>
    </xf>
    <xf numFmtId="205" fontId="3" fillId="0" borderId="34" xfId="50" applyNumberFormat="1" applyFont="1" applyBorder="1" applyAlignment="1">
      <alignment horizontal="center" vertical="center" wrapText="1"/>
    </xf>
    <xf numFmtId="205" fontId="3" fillId="0" borderId="35" xfId="0" applyNumberFormat="1" applyFont="1" applyBorder="1" applyAlignment="1">
      <alignment horizontal="center" vertical="center" wrapText="1"/>
    </xf>
    <xf numFmtId="205" fontId="3" fillId="0" borderId="36" xfId="0" applyNumberFormat="1" applyFont="1" applyBorder="1" applyAlignment="1">
      <alignment horizontal="center" vertical="center" wrapText="1"/>
    </xf>
    <xf numFmtId="205" fontId="3" fillId="0" borderId="22" xfId="0" applyNumberFormat="1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205" fontId="3" fillId="0" borderId="39" xfId="0" applyNumberFormat="1" applyFont="1" applyBorder="1" applyAlignment="1">
      <alignment horizontal="center" vertical="center" wrapText="1"/>
    </xf>
    <xf numFmtId="205" fontId="3" fillId="0" borderId="40" xfId="0" applyNumberFormat="1" applyFont="1" applyBorder="1" applyAlignment="1">
      <alignment horizontal="center" vertical="center" wrapText="1"/>
    </xf>
    <xf numFmtId="205" fontId="3" fillId="0" borderId="26" xfId="0" applyNumberFormat="1" applyFont="1" applyBorder="1" applyAlignment="1">
      <alignment horizontal="center" vertical="center" wrapText="1"/>
    </xf>
    <xf numFmtId="205" fontId="3" fillId="39" borderId="23" xfId="50" applyNumberFormat="1" applyFont="1" applyFill="1" applyBorder="1" applyAlignment="1">
      <alignment horizontal="center" vertical="center" wrapText="1"/>
    </xf>
    <xf numFmtId="205" fontId="3" fillId="39" borderId="24" xfId="50" applyNumberFormat="1" applyFont="1" applyFill="1" applyBorder="1" applyAlignment="1">
      <alignment horizontal="center" vertical="center" wrapText="1"/>
    </xf>
    <xf numFmtId="3" fontId="3" fillId="0" borderId="22" xfId="49" applyNumberFormat="1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205" fontId="3" fillId="39" borderId="33" xfId="50" applyNumberFormat="1" applyFont="1" applyFill="1" applyBorder="1" applyAlignment="1">
      <alignment horizontal="center" vertical="center" wrapText="1"/>
    </xf>
    <xf numFmtId="205" fontId="3" fillId="39" borderId="34" xfId="50" applyNumberFormat="1" applyFont="1" applyFill="1" applyBorder="1" applyAlignment="1">
      <alignment horizontal="center" vertical="center" wrapText="1"/>
    </xf>
    <xf numFmtId="3" fontId="3" fillId="0" borderId="39" xfId="49" applyNumberFormat="1" applyFont="1" applyBorder="1" applyAlignment="1">
      <alignment horizontal="center" vertical="center" wrapText="1"/>
    </xf>
    <xf numFmtId="3" fontId="3" fillId="0" borderId="32" xfId="49" applyNumberFormat="1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205" fontId="3" fillId="39" borderId="41" xfId="50" applyNumberFormat="1" applyFont="1" applyFill="1" applyBorder="1" applyAlignment="1">
      <alignment horizontal="center" vertical="center" wrapText="1"/>
    </xf>
    <xf numFmtId="205" fontId="3" fillId="39" borderId="42" xfId="50" applyNumberFormat="1" applyFont="1" applyFill="1" applyBorder="1" applyAlignment="1">
      <alignment horizontal="center" vertical="center" wrapText="1"/>
    </xf>
    <xf numFmtId="205" fontId="3" fillId="39" borderId="30" xfId="50" applyNumberFormat="1" applyFont="1" applyFill="1" applyBorder="1" applyAlignment="1">
      <alignment horizontal="center" vertical="center" wrapText="1"/>
    </xf>
    <xf numFmtId="205" fontId="3" fillId="39" borderId="43" xfId="50" applyNumberFormat="1" applyFont="1" applyFill="1" applyBorder="1" applyAlignment="1">
      <alignment horizontal="center" vertical="center" wrapText="1"/>
    </xf>
    <xf numFmtId="205" fontId="3" fillId="39" borderId="44" xfId="50" applyNumberFormat="1" applyFont="1" applyFill="1" applyBorder="1" applyAlignment="1">
      <alignment horizontal="center" vertical="center" wrapText="1"/>
    </xf>
    <xf numFmtId="205" fontId="3" fillId="39" borderId="45" xfId="50" applyNumberFormat="1" applyFont="1" applyFill="1" applyBorder="1" applyAlignment="1">
      <alignment horizontal="center" vertical="center" wrapText="1"/>
    </xf>
    <xf numFmtId="205" fontId="3" fillId="0" borderId="22" xfId="50" applyNumberFormat="1" applyFont="1" applyBorder="1" applyAlignment="1">
      <alignment horizontal="center" vertical="center" wrapText="1"/>
    </xf>
    <xf numFmtId="205" fontId="3" fillId="0" borderId="21" xfId="50" applyNumberFormat="1" applyFont="1" applyBorder="1" applyAlignment="1">
      <alignment horizontal="center" vertical="center" wrapText="1"/>
    </xf>
    <xf numFmtId="205" fontId="3" fillId="0" borderId="17" xfId="50" applyNumberFormat="1" applyFont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205" fontId="6" fillId="35" borderId="46" xfId="0" applyNumberFormat="1" applyFont="1" applyFill="1" applyBorder="1" applyAlignment="1">
      <alignment horizontal="center"/>
    </xf>
    <xf numFmtId="205" fontId="6" fillId="35" borderId="47" xfId="0" applyNumberFormat="1" applyFont="1" applyFill="1" applyBorder="1" applyAlignment="1">
      <alignment horizontal="center"/>
    </xf>
    <xf numFmtId="205" fontId="6" fillId="35" borderId="14" xfId="0" applyNumberFormat="1" applyFont="1" applyFill="1" applyBorder="1" applyAlignment="1">
      <alignment horizontal="center"/>
    </xf>
    <xf numFmtId="205" fontId="3" fillId="0" borderId="18" xfId="0" applyNumberFormat="1" applyFont="1" applyBorder="1" applyAlignment="1">
      <alignment horizontal="center" vertical="center" wrapText="1"/>
    </xf>
    <xf numFmtId="205" fontId="3" fillId="0" borderId="15" xfId="0" applyNumberFormat="1" applyFont="1" applyBorder="1" applyAlignment="1">
      <alignment horizontal="center" vertical="center" wrapText="1"/>
    </xf>
    <xf numFmtId="205" fontId="3" fillId="0" borderId="18" xfId="50" applyNumberFormat="1" applyFont="1" applyBorder="1" applyAlignment="1">
      <alignment horizontal="center" vertical="center" wrapText="1"/>
    </xf>
    <xf numFmtId="205" fontId="3" fillId="0" borderId="15" xfId="50" applyNumberFormat="1" applyFont="1" applyBorder="1" applyAlignment="1">
      <alignment horizontal="center" vertical="center" wrapText="1"/>
    </xf>
    <xf numFmtId="205" fontId="3" fillId="39" borderId="40" xfId="50" applyNumberFormat="1" applyFont="1" applyFill="1" applyBorder="1" applyAlignment="1">
      <alignment horizontal="center" vertical="center" wrapText="1"/>
    </xf>
    <xf numFmtId="205" fontId="3" fillId="39" borderId="26" xfId="50" applyNumberFormat="1" applyFont="1" applyFill="1" applyBorder="1" applyAlignment="1">
      <alignment horizontal="center" vertical="center" wrapText="1"/>
    </xf>
    <xf numFmtId="205" fontId="3" fillId="0" borderId="48" xfId="0" applyNumberFormat="1" applyFont="1" applyBorder="1" applyAlignment="1">
      <alignment horizontal="center" vertical="center" wrapText="1"/>
    </xf>
    <xf numFmtId="205" fontId="3" fillId="0" borderId="19" xfId="0" applyNumberFormat="1" applyFont="1" applyBorder="1" applyAlignment="1">
      <alignment horizontal="center" vertical="center" wrapText="1"/>
    </xf>
    <xf numFmtId="205" fontId="3" fillId="0" borderId="10" xfId="0" applyNumberFormat="1" applyFont="1" applyBorder="1" applyAlignment="1">
      <alignment horizontal="center" vertical="center" wrapText="1"/>
    </xf>
    <xf numFmtId="205" fontId="3" fillId="0" borderId="19" xfId="50" applyNumberFormat="1" applyFont="1" applyBorder="1" applyAlignment="1">
      <alignment horizontal="center" vertical="center" wrapText="1"/>
    </xf>
    <xf numFmtId="205" fontId="3" fillId="0" borderId="10" xfId="50" applyNumberFormat="1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205" fontId="3" fillId="39" borderId="46" xfId="50" applyNumberFormat="1" applyFont="1" applyFill="1" applyBorder="1" applyAlignment="1">
      <alignment horizontal="center" vertical="center" wrapText="1"/>
    </xf>
    <xf numFmtId="205" fontId="3" fillId="39" borderId="28" xfId="50" applyNumberFormat="1" applyFont="1" applyFill="1" applyBorder="1" applyAlignment="1">
      <alignment horizontal="center" vertical="center" wrapText="1"/>
    </xf>
    <xf numFmtId="3" fontId="3" fillId="0" borderId="18" xfId="49" applyNumberFormat="1" applyFont="1" applyBorder="1" applyAlignment="1">
      <alignment horizontal="center" vertical="center" wrapText="1"/>
    </xf>
    <xf numFmtId="3" fontId="3" fillId="0" borderId="15" xfId="49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05" fontId="3" fillId="39" borderId="49" xfId="50" applyNumberFormat="1" applyFont="1" applyFill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205" fontId="3" fillId="0" borderId="50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34" borderId="18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205" fontId="3" fillId="34" borderId="18" xfId="0" applyNumberFormat="1" applyFont="1" applyFill="1" applyBorder="1" applyAlignment="1">
      <alignment horizontal="center" vertical="center" wrapText="1"/>
    </xf>
    <xf numFmtId="205" fontId="3" fillId="34" borderId="15" xfId="0" applyNumberFormat="1" applyFont="1" applyFill="1" applyBorder="1" applyAlignment="1">
      <alignment horizontal="center" vertical="center" wrapText="1"/>
    </xf>
    <xf numFmtId="3" fontId="3" fillId="0" borderId="10" xfId="49" applyNumberFormat="1" applyFont="1" applyBorder="1" applyAlignment="1">
      <alignment horizontal="center" vertical="center" wrapText="1"/>
    </xf>
    <xf numFmtId="205" fontId="3" fillId="0" borderId="18" xfId="50" applyNumberFormat="1" applyFont="1" applyBorder="1" applyAlignment="1">
      <alignment horizontal="center" vertical="center"/>
    </xf>
    <xf numFmtId="205" fontId="3" fillId="0" borderId="10" xfId="50" applyNumberFormat="1" applyFont="1" applyBorder="1" applyAlignment="1">
      <alignment horizontal="center" vertical="center"/>
    </xf>
    <xf numFmtId="205" fontId="3" fillId="0" borderId="15" xfId="50" applyNumberFormat="1" applyFont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205" fontId="3" fillId="0" borderId="39" xfId="0" applyNumberFormat="1" applyFont="1" applyBorder="1" applyAlignment="1">
      <alignment horizontal="center" vertical="center"/>
    </xf>
    <xf numFmtId="205" fontId="3" fillId="0" borderId="48" xfId="0" applyNumberFormat="1" applyFont="1" applyBorder="1" applyAlignment="1">
      <alignment horizontal="center" vertical="center"/>
    </xf>
    <xf numFmtId="205" fontId="3" fillId="0" borderId="32" xfId="0" applyNumberFormat="1" applyFont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05" fontId="3" fillId="0" borderId="39" xfId="0" applyNumberFormat="1" applyFont="1" applyFill="1" applyBorder="1" applyAlignment="1">
      <alignment horizontal="center" vertical="center" wrapText="1"/>
    </xf>
    <xf numFmtId="205" fontId="3" fillId="0" borderId="48" xfId="0" applyNumberFormat="1" applyFont="1" applyFill="1" applyBorder="1" applyAlignment="1">
      <alignment horizontal="center" vertical="center" wrapText="1"/>
    </xf>
    <xf numFmtId="205" fontId="3" fillId="0" borderId="32" xfId="0" applyNumberFormat="1" applyFont="1" applyFill="1" applyBorder="1" applyAlignment="1">
      <alignment horizontal="center" vertical="center" wrapText="1"/>
    </xf>
    <xf numFmtId="205" fontId="3" fillId="0" borderId="18" xfId="50" applyNumberFormat="1" applyFont="1" applyFill="1" applyBorder="1" applyAlignment="1">
      <alignment horizontal="center" vertical="center" wrapText="1"/>
    </xf>
    <xf numFmtId="205" fontId="3" fillId="0" borderId="10" xfId="50" applyNumberFormat="1" applyFont="1" applyFill="1" applyBorder="1" applyAlignment="1">
      <alignment horizontal="center" vertical="center" wrapText="1"/>
    </xf>
    <xf numFmtId="205" fontId="3" fillId="0" borderId="15" xfId="50" applyNumberFormat="1" applyFont="1" applyFill="1" applyBorder="1" applyAlignment="1">
      <alignment horizontal="center" vertical="center" wrapText="1"/>
    </xf>
    <xf numFmtId="205" fontId="3" fillId="36" borderId="18" xfId="0" applyNumberFormat="1" applyFont="1" applyFill="1" applyBorder="1" applyAlignment="1">
      <alignment horizontal="center" vertical="center" wrapText="1"/>
    </xf>
    <xf numFmtId="205" fontId="3" fillId="36" borderId="15" xfId="0" applyNumberFormat="1" applyFont="1" applyFill="1" applyBorder="1" applyAlignment="1">
      <alignment horizontal="center" vertical="center" wrapText="1"/>
    </xf>
    <xf numFmtId="205" fontId="3" fillId="0" borderId="33" xfId="0" applyNumberFormat="1" applyFont="1" applyBorder="1" applyAlignment="1">
      <alignment horizontal="center" vertical="center" wrapText="1"/>
    </xf>
    <xf numFmtId="205" fontId="3" fillId="0" borderId="34" xfId="0" applyNumberFormat="1" applyFont="1" applyBorder="1" applyAlignment="1">
      <alignment horizontal="center" vertical="center" wrapText="1"/>
    </xf>
    <xf numFmtId="205" fontId="3" fillId="0" borderId="35" xfId="50" applyNumberFormat="1" applyFont="1" applyBorder="1" applyAlignment="1">
      <alignment horizontal="center" vertical="center" wrapText="1"/>
    </xf>
    <xf numFmtId="205" fontId="3" fillId="0" borderId="36" xfId="50" applyNumberFormat="1" applyFont="1" applyBorder="1" applyAlignment="1">
      <alignment horizontal="center" vertical="center" wrapText="1"/>
    </xf>
    <xf numFmtId="205" fontId="3" fillId="0" borderId="21" xfId="0" applyNumberFormat="1" applyFont="1" applyFill="1" applyBorder="1" applyAlignment="1">
      <alignment horizontal="center" vertical="center" wrapText="1"/>
    </xf>
    <xf numFmtId="205" fontId="3" fillId="0" borderId="17" xfId="0" applyNumberFormat="1" applyFont="1" applyFill="1" applyBorder="1" applyAlignment="1">
      <alignment horizontal="center" vertical="center" wrapText="1"/>
    </xf>
    <xf numFmtId="205" fontId="3" fillId="0" borderId="21" xfId="50" applyNumberFormat="1" applyFont="1" applyFill="1" applyBorder="1" applyAlignment="1">
      <alignment horizontal="center" vertical="center" wrapText="1"/>
    </xf>
    <xf numFmtId="205" fontId="3" fillId="0" borderId="17" xfId="50" applyNumberFormat="1" applyFont="1" applyFill="1" applyBorder="1" applyAlignment="1">
      <alignment horizontal="center" vertical="center" wrapText="1"/>
    </xf>
    <xf numFmtId="205" fontId="3" fillId="38" borderId="30" xfId="50" applyNumberFormat="1" applyFont="1" applyFill="1" applyBorder="1" applyAlignment="1">
      <alignment horizontal="center" vertical="center" wrapText="1"/>
    </xf>
    <xf numFmtId="205" fontId="3" fillId="38" borderId="44" xfId="50" applyNumberFormat="1" applyFont="1" applyFill="1" applyBorder="1" applyAlignment="1">
      <alignment horizontal="center" vertical="center" wrapText="1"/>
    </xf>
    <xf numFmtId="205" fontId="3" fillId="38" borderId="43" xfId="50" applyNumberFormat="1" applyFont="1" applyFill="1" applyBorder="1" applyAlignment="1">
      <alignment horizontal="center" vertical="center" wrapText="1"/>
    </xf>
    <xf numFmtId="3" fontId="3" fillId="38" borderId="44" xfId="50" applyNumberFormat="1" applyFont="1" applyFill="1" applyBorder="1" applyAlignment="1">
      <alignment horizontal="center"/>
    </xf>
    <xf numFmtId="205" fontId="29" fillId="0" borderId="10" xfId="0" applyNumberFormat="1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904875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ITACABALLERO\AppData\Local\Microsoft\Windows\Temporary%20Internet%20Files\Content.Outlook\1SOF2HIR\Users\Alexis%20Ortega\Documents\Downloads\DF\TESORERIA%20%20SUELDOS%202013\SUELDO%20-%2010%20OCTUBRE%20%202013\R%20111%20SUEL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ELDO OCTUBRE"/>
      <sheetName val="C.A."/>
      <sheetName val="ENRIQUE FRANCO"/>
      <sheetName val="MARÍA MERCEDES"/>
      <sheetName val="SUELDO DTOS JUDICIALES"/>
      <sheetName val="SUELDO VACANTE OCTUBRE final"/>
    </sheetNames>
    <sheetDataSet>
      <sheetData sheetId="0">
        <row r="13">
          <cell r="B13">
            <v>2000</v>
          </cell>
        </row>
        <row r="14">
          <cell r="B14">
            <v>2000</v>
          </cell>
        </row>
        <row r="15">
          <cell r="B15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B278"/>
  <sheetViews>
    <sheetView tabSelected="1" zoomScale="70" zoomScaleNormal="70" zoomScaleSheetLayoutView="70" workbookViewId="0" topLeftCell="A1">
      <selection activeCell="J12" sqref="J12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3.00390625" style="0" customWidth="1"/>
    <col min="4" max="4" width="44.28125" style="1" customWidth="1"/>
    <col min="5" max="5" width="16.28125" style="1" customWidth="1"/>
    <col min="6" max="6" width="39.8515625" style="1" customWidth="1"/>
    <col min="7" max="7" width="17.7109375" style="3" customWidth="1"/>
    <col min="8" max="8" width="16.140625" style="2" customWidth="1"/>
    <col min="9" max="9" width="16.57421875" style="2" customWidth="1"/>
    <col min="10" max="10" width="16.14062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6.28125" style="0" customWidth="1"/>
    <col min="16" max="16" width="16.8515625" style="0" customWidth="1"/>
    <col min="17" max="18" width="16.57421875" style="0" customWidth="1"/>
    <col min="19" max="20" width="18.00390625" style="0" customWidth="1"/>
    <col min="21" max="21" width="24.57421875" style="0" customWidth="1"/>
    <col min="25" max="25" width="14.8515625" style="0" bestFit="1" customWidth="1"/>
    <col min="26" max="26" width="14.140625" style="0" bestFit="1" customWidth="1"/>
  </cols>
  <sheetData>
    <row r="1" spans="1:21" ht="15.75" customHeight="1">
      <c r="A1" s="176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</row>
    <row r="2" spans="1:21" ht="15.7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1:21" ht="15.7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spans="1:21" ht="15.7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</row>
    <row r="5" spans="1:21" ht="147.7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</row>
    <row r="6" spans="1:21" ht="25.5" customHeight="1">
      <c r="A6" s="203" t="s">
        <v>24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4"/>
      <c r="S6" s="15"/>
      <c r="T6" s="15"/>
      <c r="U6" s="27"/>
    </row>
    <row r="7" spans="1:21" ht="30.75" customHeight="1">
      <c r="A7" s="203" t="s">
        <v>138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4"/>
      <c r="S7" s="15"/>
      <c r="T7" s="15"/>
      <c r="U7" s="28"/>
    </row>
    <row r="8" spans="1:21" s="21" customFormat="1" ht="44.25" customHeight="1" thickBot="1">
      <c r="A8" s="20" t="s">
        <v>15</v>
      </c>
      <c r="B8" s="20" t="s">
        <v>12</v>
      </c>
      <c r="C8" s="20" t="s">
        <v>13</v>
      </c>
      <c r="D8" s="20" t="s">
        <v>14</v>
      </c>
      <c r="E8" s="20" t="s">
        <v>16</v>
      </c>
      <c r="F8" s="20" t="s">
        <v>17</v>
      </c>
      <c r="G8" s="26" t="s">
        <v>0</v>
      </c>
      <c r="H8" s="26" t="s">
        <v>1</v>
      </c>
      <c r="I8" s="26" t="s">
        <v>2</v>
      </c>
      <c r="J8" s="26" t="s">
        <v>3</v>
      </c>
      <c r="K8" s="26" t="s">
        <v>4</v>
      </c>
      <c r="L8" s="26" t="s">
        <v>5</v>
      </c>
      <c r="M8" s="26" t="s">
        <v>6</v>
      </c>
      <c r="N8" s="26" t="s">
        <v>7</v>
      </c>
      <c r="O8" s="26" t="s">
        <v>8</v>
      </c>
      <c r="P8" s="26" t="s">
        <v>9</v>
      </c>
      <c r="Q8" s="26" t="s">
        <v>10</v>
      </c>
      <c r="R8" s="26" t="s">
        <v>11</v>
      </c>
      <c r="S8" s="20" t="s">
        <v>25</v>
      </c>
      <c r="T8" s="20" t="s">
        <v>32</v>
      </c>
      <c r="U8" s="110" t="s">
        <v>22</v>
      </c>
    </row>
    <row r="9" spans="1:25" s="5" customFormat="1" ht="14.25">
      <c r="A9" s="204">
        <v>1</v>
      </c>
      <c r="B9" s="159">
        <v>5000</v>
      </c>
      <c r="C9" s="159">
        <v>1925634</v>
      </c>
      <c r="D9" s="144" t="s">
        <v>33</v>
      </c>
      <c r="E9" s="14">
        <v>111</v>
      </c>
      <c r="F9" s="30" t="s">
        <v>18</v>
      </c>
      <c r="G9" s="80">
        <v>2988900</v>
      </c>
      <c r="H9" s="80">
        <v>2988900</v>
      </c>
      <c r="I9" s="80">
        <v>2988900</v>
      </c>
      <c r="J9" s="80">
        <v>2988900</v>
      </c>
      <c r="K9" s="80">
        <v>2988900</v>
      </c>
      <c r="L9" s="80">
        <v>2988900</v>
      </c>
      <c r="M9" s="80">
        <v>2988900</v>
      </c>
      <c r="N9" s="80">
        <v>2988900</v>
      </c>
      <c r="O9" s="80">
        <v>2988900</v>
      </c>
      <c r="P9" s="80">
        <v>2988900</v>
      </c>
      <c r="Q9" s="80">
        <v>2988900</v>
      </c>
      <c r="R9" s="80">
        <v>2988900</v>
      </c>
      <c r="S9" s="47">
        <f>SUM(G9:R9)</f>
        <v>35866800</v>
      </c>
      <c r="T9" s="47">
        <f>S9/12</f>
        <v>2988900</v>
      </c>
      <c r="U9" s="136">
        <f>S9+S10+S11+S12+T9+T10+T11+T12</f>
        <v>73430743.33333333</v>
      </c>
      <c r="W9" s="22"/>
      <c r="Y9" s="23"/>
    </row>
    <row r="10" spans="1:27" s="5" customFormat="1" ht="14.25">
      <c r="A10" s="205"/>
      <c r="B10" s="167"/>
      <c r="C10" s="167"/>
      <c r="D10" s="171"/>
      <c r="E10" s="6">
        <v>133</v>
      </c>
      <c r="F10" s="29" t="s">
        <v>21</v>
      </c>
      <c r="G10" s="71">
        <v>896670</v>
      </c>
      <c r="H10" s="71">
        <v>8966670</v>
      </c>
      <c r="I10" s="71">
        <v>896670</v>
      </c>
      <c r="J10" s="71">
        <v>8966670</v>
      </c>
      <c r="K10" s="71">
        <v>896670</v>
      </c>
      <c r="L10" s="71">
        <v>896670</v>
      </c>
      <c r="M10" s="71">
        <v>896670</v>
      </c>
      <c r="N10" s="71">
        <v>896670</v>
      </c>
      <c r="O10" s="71">
        <v>896670</v>
      </c>
      <c r="P10" s="71">
        <v>896670</v>
      </c>
      <c r="Q10" s="71">
        <v>896670</v>
      </c>
      <c r="R10" s="71">
        <v>896670</v>
      </c>
      <c r="S10" s="36">
        <f aca="true" t="shared" si="0" ref="S10:S16">SUM(G10:R10)</f>
        <v>26900040</v>
      </c>
      <c r="T10" s="36">
        <f aca="true" t="shared" si="1" ref="T10:T53">S10/12</f>
        <v>2241670</v>
      </c>
      <c r="U10" s="178"/>
      <c r="W10" s="22"/>
      <c r="Y10" s="23"/>
      <c r="AA10" s="22"/>
    </row>
    <row r="11" spans="1:27" s="5" customFormat="1" ht="14.25">
      <c r="A11" s="205"/>
      <c r="B11" s="167"/>
      <c r="C11" s="167"/>
      <c r="D11" s="171"/>
      <c r="E11" s="62">
        <v>232</v>
      </c>
      <c r="F11" s="29" t="s">
        <v>20</v>
      </c>
      <c r="G11" s="71"/>
      <c r="H11" s="71"/>
      <c r="I11" s="71"/>
      <c r="J11" s="71">
        <v>750000</v>
      </c>
      <c r="K11" s="71"/>
      <c r="L11" s="71"/>
      <c r="M11" s="71">
        <v>400000</v>
      </c>
      <c r="N11" s="71">
        <v>300000</v>
      </c>
      <c r="O11" s="71">
        <v>450000</v>
      </c>
      <c r="P11" s="71"/>
      <c r="Q11" s="71">
        <v>450000</v>
      </c>
      <c r="R11" s="71">
        <v>450000</v>
      </c>
      <c r="S11" s="36">
        <f t="shared" si="0"/>
        <v>2800000</v>
      </c>
      <c r="T11" s="36">
        <f t="shared" si="1"/>
        <v>233333.33333333334</v>
      </c>
      <c r="U11" s="178"/>
      <c r="W11" s="22"/>
      <c r="Y11" s="23"/>
      <c r="AA11" s="22"/>
    </row>
    <row r="12" spans="1:25" s="5" customFormat="1" ht="15" thickBot="1">
      <c r="A12" s="206"/>
      <c r="B12" s="160"/>
      <c r="C12" s="160"/>
      <c r="D12" s="145"/>
      <c r="E12" s="11">
        <v>191</v>
      </c>
      <c r="F12" s="31" t="s">
        <v>29</v>
      </c>
      <c r="G12" s="72">
        <v>200000</v>
      </c>
      <c r="H12" s="72">
        <v>200000</v>
      </c>
      <c r="I12" s="72">
        <v>200000</v>
      </c>
      <c r="J12" s="72">
        <v>200000</v>
      </c>
      <c r="K12" s="72">
        <v>200000</v>
      </c>
      <c r="L12" s="72">
        <v>200000</v>
      </c>
      <c r="M12" s="72">
        <v>200000</v>
      </c>
      <c r="N12" s="72">
        <v>200000</v>
      </c>
      <c r="O12" s="72">
        <v>200000</v>
      </c>
      <c r="P12" s="72">
        <v>200000</v>
      </c>
      <c r="Q12" s="72">
        <v>200000</v>
      </c>
      <c r="R12" s="72">
        <v>200000</v>
      </c>
      <c r="S12" s="38">
        <f t="shared" si="0"/>
        <v>2400000</v>
      </c>
      <c r="T12" s="38"/>
      <c r="U12" s="137"/>
      <c r="W12" s="22"/>
      <c r="Y12" s="23"/>
    </row>
    <row r="13" spans="1:23" s="5" customFormat="1" ht="14.25">
      <c r="A13" s="133">
        <v>2</v>
      </c>
      <c r="B13" s="161">
        <v>5000</v>
      </c>
      <c r="C13" s="161">
        <v>503720</v>
      </c>
      <c r="D13" s="144" t="s">
        <v>30</v>
      </c>
      <c r="E13" s="14">
        <v>111</v>
      </c>
      <c r="F13" s="30" t="s">
        <v>18</v>
      </c>
      <c r="G13" s="80">
        <v>2988900</v>
      </c>
      <c r="H13" s="80">
        <v>2988900</v>
      </c>
      <c r="I13" s="80">
        <v>2988900</v>
      </c>
      <c r="J13" s="80">
        <v>2988900</v>
      </c>
      <c r="K13" s="80">
        <v>2988900</v>
      </c>
      <c r="L13" s="80">
        <v>2988900</v>
      </c>
      <c r="M13" s="80">
        <v>2988900</v>
      </c>
      <c r="N13" s="80">
        <v>2988900</v>
      </c>
      <c r="O13" s="80">
        <v>2988900</v>
      </c>
      <c r="P13" s="80">
        <v>2988900</v>
      </c>
      <c r="Q13" s="80">
        <v>2988900</v>
      </c>
      <c r="R13" s="80">
        <v>2988900</v>
      </c>
      <c r="S13" s="47">
        <f t="shared" si="0"/>
        <v>35866800</v>
      </c>
      <c r="T13" s="47">
        <f t="shared" si="1"/>
        <v>2988900</v>
      </c>
      <c r="U13" s="136">
        <f>S13+S14+S15+S16+T13+T14+T15+T16</f>
        <v>54374910</v>
      </c>
      <c r="W13" s="22"/>
    </row>
    <row r="14" spans="1:23" s="5" customFormat="1" ht="14.25">
      <c r="A14" s="165"/>
      <c r="B14" s="169"/>
      <c r="C14" s="169"/>
      <c r="D14" s="171"/>
      <c r="E14" s="6">
        <v>191</v>
      </c>
      <c r="F14" s="29" t="s">
        <v>29</v>
      </c>
      <c r="G14" s="71">
        <v>200000</v>
      </c>
      <c r="H14" s="71">
        <v>200000</v>
      </c>
      <c r="I14" s="71">
        <v>200000</v>
      </c>
      <c r="J14" s="71">
        <v>200000</v>
      </c>
      <c r="K14" s="71">
        <v>200000</v>
      </c>
      <c r="L14" s="71">
        <v>200000</v>
      </c>
      <c r="M14" s="71">
        <v>200000</v>
      </c>
      <c r="N14" s="71">
        <v>200000</v>
      </c>
      <c r="O14" s="71">
        <v>200000</v>
      </c>
      <c r="P14" s="71">
        <v>200000</v>
      </c>
      <c r="Q14" s="71">
        <v>200000</v>
      </c>
      <c r="R14" s="71">
        <v>200000</v>
      </c>
      <c r="S14" s="36">
        <f t="shared" si="0"/>
        <v>2400000</v>
      </c>
      <c r="T14" s="36"/>
      <c r="U14" s="178"/>
      <c r="W14" s="22"/>
    </row>
    <row r="15" spans="1:23" s="5" customFormat="1" ht="14.25">
      <c r="A15" s="165"/>
      <c r="B15" s="169"/>
      <c r="C15" s="169"/>
      <c r="D15" s="171"/>
      <c r="E15" s="6">
        <v>133</v>
      </c>
      <c r="F15" s="29" t="s">
        <v>21</v>
      </c>
      <c r="G15" s="71">
        <v>896670</v>
      </c>
      <c r="H15" s="71">
        <v>896670</v>
      </c>
      <c r="I15" s="71">
        <v>896670</v>
      </c>
      <c r="J15" s="71">
        <v>896670</v>
      </c>
      <c r="K15" s="71">
        <v>896670</v>
      </c>
      <c r="L15" s="71">
        <v>896670</v>
      </c>
      <c r="M15" s="71">
        <v>896670</v>
      </c>
      <c r="N15" s="71">
        <v>896670</v>
      </c>
      <c r="O15" s="71">
        <v>896670</v>
      </c>
      <c r="P15" s="71">
        <v>896670</v>
      </c>
      <c r="Q15" s="71">
        <v>896670</v>
      </c>
      <c r="R15" s="71">
        <v>896670</v>
      </c>
      <c r="S15" s="36">
        <f t="shared" si="0"/>
        <v>10760040</v>
      </c>
      <c r="T15" s="36">
        <f t="shared" si="1"/>
        <v>896670</v>
      </c>
      <c r="U15" s="178"/>
      <c r="W15" s="22"/>
    </row>
    <row r="16" spans="1:23" s="5" customFormat="1" ht="15" thickBot="1">
      <c r="A16" s="121"/>
      <c r="B16" s="162"/>
      <c r="C16" s="162"/>
      <c r="D16" s="145"/>
      <c r="E16" s="11">
        <v>232</v>
      </c>
      <c r="F16" s="31" t="s">
        <v>20</v>
      </c>
      <c r="G16" s="72"/>
      <c r="H16" s="72"/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89">
        <v>450000</v>
      </c>
      <c r="P16" s="89">
        <v>450000</v>
      </c>
      <c r="Q16" s="89">
        <v>450000</v>
      </c>
      <c r="R16" s="65" t="s">
        <v>136</v>
      </c>
      <c r="S16" s="38">
        <f t="shared" si="0"/>
        <v>1350000</v>
      </c>
      <c r="T16" s="38">
        <f t="shared" si="1"/>
        <v>112500</v>
      </c>
      <c r="U16" s="137"/>
      <c r="W16" s="22"/>
    </row>
    <row r="17" spans="1:25" s="18" customFormat="1" ht="14.25">
      <c r="A17" s="210">
        <v>3</v>
      </c>
      <c r="B17" s="213">
        <f>'[1]SUELDO OCTUBRE'!$B$15</f>
        <v>2000</v>
      </c>
      <c r="C17" s="213">
        <v>820396</v>
      </c>
      <c r="D17" s="144" t="s">
        <v>31</v>
      </c>
      <c r="E17" s="100">
        <v>111</v>
      </c>
      <c r="F17" s="30" t="s">
        <v>18</v>
      </c>
      <c r="G17" s="80">
        <v>7425200</v>
      </c>
      <c r="H17" s="80">
        <v>7425200</v>
      </c>
      <c r="I17" s="80">
        <v>7425200</v>
      </c>
      <c r="J17" s="80">
        <v>7425200</v>
      </c>
      <c r="K17" s="80">
        <v>7425200</v>
      </c>
      <c r="L17" s="80">
        <v>7425200</v>
      </c>
      <c r="M17" s="80">
        <v>7425200</v>
      </c>
      <c r="N17" s="80">
        <v>7425200</v>
      </c>
      <c r="O17" s="80">
        <v>7425200</v>
      </c>
      <c r="P17" s="80">
        <v>7425200</v>
      </c>
      <c r="Q17" s="80">
        <v>7425200</v>
      </c>
      <c r="R17" s="80">
        <v>7425200</v>
      </c>
      <c r="S17" s="47">
        <f aca="true" t="shared" si="2" ref="S17:S25">SUM(G17:R17)</f>
        <v>89102400</v>
      </c>
      <c r="T17" s="47">
        <f t="shared" si="1"/>
        <v>7425200</v>
      </c>
      <c r="U17" s="136">
        <f>S17+S18+S19+T17+T18+T19</f>
        <v>105735933.33333333</v>
      </c>
      <c r="V17" s="5"/>
      <c r="W17" s="22"/>
      <c r="Y17" s="24"/>
    </row>
    <row r="18" spans="1:23" s="18" customFormat="1" ht="14.25">
      <c r="A18" s="211"/>
      <c r="B18" s="214"/>
      <c r="C18" s="214"/>
      <c r="D18" s="171"/>
      <c r="E18" s="62">
        <v>191</v>
      </c>
      <c r="F18" s="29" t="s">
        <v>29</v>
      </c>
      <c r="G18" s="71">
        <v>200000</v>
      </c>
      <c r="H18" s="71">
        <v>200000</v>
      </c>
      <c r="I18" s="71">
        <v>200000</v>
      </c>
      <c r="J18" s="71">
        <v>200000</v>
      </c>
      <c r="K18" s="71">
        <v>200000</v>
      </c>
      <c r="L18" s="71">
        <v>200000</v>
      </c>
      <c r="M18" s="71">
        <v>200000</v>
      </c>
      <c r="N18" s="71">
        <v>200000</v>
      </c>
      <c r="O18" s="71">
        <v>200000</v>
      </c>
      <c r="P18" s="71">
        <v>200000</v>
      </c>
      <c r="Q18" s="71">
        <v>200000</v>
      </c>
      <c r="R18" s="71">
        <v>200000</v>
      </c>
      <c r="S18" s="36">
        <f t="shared" si="2"/>
        <v>2400000</v>
      </c>
      <c r="T18" s="36">
        <f t="shared" si="1"/>
        <v>200000</v>
      </c>
      <c r="U18" s="178"/>
      <c r="V18" s="5"/>
      <c r="W18" s="22"/>
    </row>
    <row r="19" spans="1:23" s="18" customFormat="1" ht="15" thickBot="1">
      <c r="A19" s="212"/>
      <c r="B19" s="215"/>
      <c r="C19" s="215"/>
      <c r="D19" s="145"/>
      <c r="E19" s="19">
        <v>232</v>
      </c>
      <c r="F19" s="31" t="s">
        <v>20</v>
      </c>
      <c r="G19" s="43"/>
      <c r="H19" s="72">
        <v>600000</v>
      </c>
      <c r="I19" s="72">
        <v>500000</v>
      </c>
      <c r="J19" s="72">
        <v>500000</v>
      </c>
      <c r="K19" s="72">
        <v>500000</v>
      </c>
      <c r="L19" s="72">
        <v>500000</v>
      </c>
      <c r="M19" s="72">
        <v>400000</v>
      </c>
      <c r="N19" s="72">
        <v>400000</v>
      </c>
      <c r="O19" s="72">
        <v>1200000</v>
      </c>
      <c r="P19" s="72">
        <v>400000</v>
      </c>
      <c r="Q19" s="72">
        <v>400000</v>
      </c>
      <c r="R19" s="89">
        <v>700000</v>
      </c>
      <c r="S19" s="38">
        <f t="shared" si="2"/>
        <v>6100000</v>
      </c>
      <c r="T19" s="38">
        <f t="shared" si="1"/>
        <v>508333.3333333333</v>
      </c>
      <c r="U19" s="137"/>
      <c r="V19" s="5"/>
      <c r="W19" s="22"/>
    </row>
    <row r="20" spans="1:23" s="5" customFormat="1" ht="14.25">
      <c r="A20" s="133">
        <v>4</v>
      </c>
      <c r="B20" s="197">
        <f>'[1]SUELDO OCTUBRE'!$B$14</f>
        <v>2000</v>
      </c>
      <c r="C20" s="161">
        <v>1138809</v>
      </c>
      <c r="D20" s="200" t="s">
        <v>34</v>
      </c>
      <c r="E20" s="14">
        <v>111</v>
      </c>
      <c r="F20" s="30" t="s">
        <v>18</v>
      </c>
      <c r="G20" s="80">
        <v>7425200</v>
      </c>
      <c r="H20" s="80">
        <v>7425200</v>
      </c>
      <c r="I20" s="80">
        <v>7425200</v>
      </c>
      <c r="J20" s="80">
        <v>7425200</v>
      </c>
      <c r="K20" s="80">
        <v>7425200</v>
      </c>
      <c r="L20" s="80">
        <v>7425200</v>
      </c>
      <c r="M20" s="80">
        <v>7425200</v>
      </c>
      <c r="N20" s="80">
        <v>7425200</v>
      </c>
      <c r="O20" s="80">
        <v>7425200</v>
      </c>
      <c r="P20" s="80">
        <v>7425200</v>
      </c>
      <c r="Q20" s="80">
        <v>7425200</v>
      </c>
      <c r="R20" s="80">
        <v>7425200</v>
      </c>
      <c r="S20" s="47">
        <f t="shared" si="2"/>
        <v>89102400</v>
      </c>
      <c r="T20" s="47">
        <f t="shared" si="1"/>
        <v>7425200</v>
      </c>
      <c r="U20" s="136">
        <f>S20+S21+S22+T20+T21+T22</f>
        <v>99740100</v>
      </c>
      <c r="W20" s="22"/>
    </row>
    <row r="21" spans="1:25" s="5" customFormat="1" ht="14.25">
      <c r="A21" s="165"/>
      <c r="B21" s="198"/>
      <c r="C21" s="169"/>
      <c r="D21" s="201"/>
      <c r="E21" s="6">
        <v>191</v>
      </c>
      <c r="F21" s="29" t="s">
        <v>29</v>
      </c>
      <c r="G21" s="71">
        <v>200000</v>
      </c>
      <c r="H21" s="71">
        <v>200000</v>
      </c>
      <c r="I21" s="71">
        <v>200000</v>
      </c>
      <c r="J21" s="71">
        <v>200000</v>
      </c>
      <c r="K21" s="71">
        <v>200000</v>
      </c>
      <c r="L21" s="71">
        <v>200000</v>
      </c>
      <c r="M21" s="71">
        <v>200000</v>
      </c>
      <c r="N21" s="71">
        <v>200000</v>
      </c>
      <c r="O21" s="71">
        <v>200000</v>
      </c>
      <c r="P21" s="71">
        <v>200000</v>
      </c>
      <c r="Q21" s="71">
        <v>200000</v>
      </c>
      <c r="R21" s="71">
        <v>200000</v>
      </c>
      <c r="S21" s="36">
        <f t="shared" si="2"/>
        <v>2400000</v>
      </c>
      <c r="T21" s="36"/>
      <c r="U21" s="178"/>
      <c r="W21" s="22"/>
      <c r="Y21" s="22"/>
    </row>
    <row r="22" spans="1:23" s="5" customFormat="1" ht="15" thickBot="1">
      <c r="A22" s="121"/>
      <c r="B22" s="199"/>
      <c r="C22" s="162"/>
      <c r="D22" s="202"/>
      <c r="E22" s="11">
        <v>232</v>
      </c>
      <c r="F22" s="31" t="s">
        <v>20</v>
      </c>
      <c r="G22" s="43" t="s">
        <v>136</v>
      </c>
      <c r="H22" s="89">
        <v>750000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66" t="s">
        <v>136</v>
      </c>
      <c r="S22" s="38">
        <f t="shared" si="2"/>
        <v>750000</v>
      </c>
      <c r="T22" s="38">
        <f>S22/12</f>
        <v>62500</v>
      </c>
      <c r="U22" s="137"/>
      <c r="W22" s="22"/>
    </row>
    <row r="23" spans="1:23" s="5" customFormat="1" ht="14.25">
      <c r="A23" s="133">
        <v>5</v>
      </c>
      <c r="B23" s="159">
        <f>'[1]SUELDO OCTUBRE'!$B$13</f>
        <v>2000</v>
      </c>
      <c r="C23" s="174">
        <v>582886</v>
      </c>
      <c r="D23" s="144" t="s">
        <v>35</v>
      </c>
      <c r="E23" s="14">
        <v>111</v>
      </c>
      <c r="F23" s="30" t="s">
        <v>18</v>
      </c>
      <c r="G23" s="80">
        <v>7425200</v>
      </c>
      <c r="H23" s="80">
        <v>7425200</v>
      </c>
      <c r="I23" s="80">
        <v>7425200</v>
      </c>
      <c r="J23" s="80">
        <v>7425200</v>
      </c>
      <c r="K23" s="80">
        <v>7425200</v>
      </c>
      <c r="L23" s="80">
        <v>7425200</v>
      </c>
      <c r="M23" s="80">
        <v>7425200</v>
      </c>
      <c r="N23" s="80">
        <v>7425200</v>
      </c>
      <c r="O23" s="80">
        <v>7425200</v>
      </c>
      <c r="P23" s="80">
        <v>7425200</v>
      </c>
      <c r="Q23" s="80">
        <v>7425200</v>
      </c>
      <c r="R23" s="80">
        <v>7425200</v>
      </c>
      <c r="S23" s="47">
        <f t="shared" si="2"/>
        <v>89102400</v>
      </c>
      <c r="T23" s="47">
        <f t="shared" si="1"/>
        <v>7425200</v>
      </c>
      <c r="U23" s="136">
        <f>S23+S24+S25+T23+T24+T25</f>
        <v>110935933.33333333</v>
      </c>
      <c r="W23" s="22"/>
    </row>
    <row r="24" spans="1:25" s="5" customFormat="1" ht="14.25">
      <c r="A24" s="165"/>
      <c r="B24" s="167"/>
      <c r="C24" s="196"/>
      <c r="D24" s="171"/>
      <c r="E24" s="6">
        <v>191</v>
      </c>
      <c r="F24" s="29" t="s">
        <v>29</v>
      </c>
      <c r="G24" s="71">
        <v>200000</v>
      </c>
      <c r="H24" s="71">
        <v>200000</v>
      </c>
      <c r="I24" s="71">
        <v>200000</v>
      </c>
      <c r="J24" s="71">
        <v>200000</v>
      </c>
      <c r="K24" s="71">
        <v>200000</v>
      </c>
      <c r="L24" s="71">
        <v>200000</v>
      </c>
      <c r="M24" s="71">
        <v>200000</v>
      </c>
      <c r="N24" s="71">
        <v>200000</v>
      </c>
      <c r="O24" s="71">
        <v>200000</v>
      </c>
      <c r="P24" s="71">
        <v>200000</v>
      </c>
      <c r="Q24" s="71">
        <v>200000</v>
      </c>
      <c r="R24" s="71">
        <v>200000</v>
      </c>
      <c r="S24" s="36">
        <f t="shared" si="2"/>
        <v>2400000</v>
      </c>
      <c r="T24" s="36">
        <f t="shared" si="1"/>
        <v>200000</v>
      </c>
      <c r="U24" s="178"/>
      <c r="W24" s="22"/>
      <c r="Y24" s="22"/>
    </row>
    <row r="25" spans="1:23" s="5" customFormat="1" ht="15" thickBot="1">
      <c r="A25" s="121"/>
      <c r="B25" s="160"/>
      <c r="C25" s="175"/>
      <c r="D25" s="145"/>
      <c r="E25" s="11">
        <v>232</v>
      </c>
      <c r="F25" s="31" t="s">
        <v>20</v>
      </c>
      <c r="G25" s="72"/>
      <c r="H25" s="72">
        <v>1900000</v>
      </c>
      <c r="I25" s="72">
        <v>1550000</v>
      </c>
      <c r="J25" s="72">
        <v>600000</v>
      </c>
      <c r="K25" s="72"/>
      <c r="L25" s="72">
        <v>2150000</v>
      </c>
      <c r="M25" s="72">
        <v>400000</v>
      </c>
      <c r="N25" s="72">
        <v>1300000</v>
      </c>
      <c r="O25" s="72">
        <v>1100000</v>
      </c>
      <c r="P25" s="72"/>
      <c r="Q25" s="72">
        <v>1200000</v>
      </c>
      <c r="R25" s="72">
        <v>700000</v>
      </c>
      <c r="S25" s="38">
        <f t="shared" si="2"/>
        <v>10900000</v>
      </c>
      <c r="T25" s="38">
        <f t="shared" si="1"/>
        <v>908333.3333333334</v>
      </c>
      <c r="U25" s="137"/>
      <c r="W25" s="22"/>
    </row>
    <row r="26" spans="1:23" s="5" customFormat="1" ht="14.25">
      <c r="A26" s="133">
        <v>8</v>
      </c>
      <c r="B26" s="159">
        <v>2000</v>
      </c>
      <c r="C26" s="161">
        <v>878292</v>
      </c>
      <c r="D26" s="144" t="s">
        <v>37</v>
      </c>
      <c r="E26" s="14">
        <v>111</v>
      </c>
      <c r="F26" s="30" t="s">
        <v>18</v>
      </c>
      <c r="G26" s="80">
        <v>7425200</v>
      </c>
      <c r="H26" s="80">
        <v>7425200</v>
      </c>
      <c r="I26" s="80">
        <v>7425200</v>
      </c>
      <c r="J26" s="80">
        <v>7425200</v>
      </c>
      <c r="K26" s="80">
        <v>7425200</v>
      </c>
      <c r="L26" s="80">
        <v>7425200</v>
      </c>
      <c r="M26" s="80">
        <v>7425200</v>
      </c>
      <c r="N26" s="80">
        <v>7425200</v>
      </c>
      <c r="O26" s="80">
        <v>7425200</v>
      </c>
      <c r="P26" s="80">
        <v>7425200</v>
      </c>
      <c r="Q26" s="80">
        <v>7425200</v>
      </c>
      <c r="R26" s="80">
        <v>7425200</v>
      </c>
      <c r="S26" s="47">
        <f aca="true" t="shared" si="3" ref="S26:S31">SUM(G26:R26)</f>
        <v>89102400</v>
      </c>
      <c r="T26" s="47">
        <f t="shared" si="1"/>
        <v>7425200</v>
      </c>
      <c r="U26" s="136">
        <f>S26+S27+S28+T26+T27+T28</f>
        <v>99252600</v>
      </c>
      <c r="W26" s="22"/>
    </row>
    <row r="27" spans="1:23" s="5" customFormat="1" ht="14.25">
      <c r="A27" s="165"/>
      <c r="B27" s="167"/>
      <c r="C27" s="169"/>
      <c r="D27" s="171"/>
      <c r="E27" s="6">
        <v>191</v>
      </c>
      <c r="F27" s="29" t="s">
        <v>29</v>
      </c>
      <c r="G27" s="71">
        <v>200000</v>
      </c>
      <c r="H27" s="71">
        <v>200000</v>
      </c>
      <c r="I27" s="71">
        <v>200000</v>
      </c>
      <c r="J27" s="71">
        <v>200000</v>
      </c>
      <c r="K27" s="71">
        <v>200000</v>
      </c>
      <c r="L27" s="71">
        <v>200000</v>
      </c>
      <c r="M27" s="71">
        <v>200000</v>
      </c>
      <c r="N27" s="71">
        <v>200000</v>
      </c>
      <c r="O27" s="71">
        <v>200000</v>
      </c>
      <c r="P27" s="71">
        <v>200000</v>
      </c>
      <c r="Q27" s="71">
        <v>200000</v>
      </c>
      <c r="R27" s="71">
        <v>200000</v>
      </c>
      <c r="S27" s="36">
        <f t="shared" si="3"/>
        <v>2400000</v>
      </c>
      <c r="T27" s="36"/>
      <c r="U27" s="178"/>
      <c r="W27" s="22"/>
    </row>
    <row r="28" spans="1:23" s="5" customFormat="1" ht="15" thickBot="1">
      <c r="A28" s="121"/>
      <c r="B28" s="160"/>
      <c r="C28" s="162"/>
      <c r="D28" s="145"/>
      <c r="E28" s="11">
        <v>232</v>
      </c>
      <c r="F28" s="34" t="s">
        <v>20</v>
      </c>
      <c r="G28" s="72"/>
      <c r="H28" s="72"/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72">
        <v>300000</v>
      </c>
      <c r="P28" s="37">
        <v>0</v>
      </c>
      <c r="Q28" s="37" t="s">
        <v>136</v>
      </c>
      <c r="R28" s="65" t="s">
        <v>136</v>
      </c>
      <c r="S28" s="38">
        <f t="shared" si="3"/>
        <v>300000</v>
      </c>
      <c r="T28" s="38">
        <f t="shared" si="1"/>
        <v>25000</v>
      </c>
      <c r="U28" s="137"/>
      <c r="W28" s="22"/>
    </row>
    <row r="29" spans="1:23" s="5" customFormat="1" ht="14.25" customHeight="1">
      <c r="A29" s="133">
        <v>9</v>
      </c>
      <c r="B29" s="159">
        <v>2000</v>
      </c>
      <c r="C29" s="161">
        <v>812797</v>
      </c>
      <c r="D29" s="144" t="s">
        <v>38</v>
      </c>
      <c r="E29" s="14">
        <v>111</v>
      </c>
      <c r="F29" s="30" t="s">
        <v>18</v>
      </c>
      <c r="G29" s="80">
        <v>7425200</v>
      </c>
      <c r="H29" s="80">
        <v>7425200</v>
      </c>
      <c r="I29" s="80">
        <v>7425200</v>
      </c>
      <c r="J29" s="80">
        <v>7425200</v>
      </c>
      <c r="K29" s="80">
        <v>7425200</v>
      </c>
      <c r="L29" s="80">
        <v>7425200</v>
      </c>
      <c r="M29" s="80">
        <v>7425200</v>
      </c>
      <c r="N29" s="80">
        <v>7425200</v>
      </c>
      <c r="O29" s="80">
        <v>7425200</v>
      </c>
      <c r="P29" s="79">
        <v>0</v>
      </c>
      <c r="Q29" s="79" t="s">
        <v>136</v>
      </c>
      <c r="R29" s="79" t="s">
        <v>136</v>
      </c>
      <c r="S29" s="47">
        <f t="shared" si="3"/>
        <v>66826800</v>
      </c>
      <c r="T29" s="47">
        <f t="shared" si="1"/>
        <v>5568900</v>
      </c>
      <c r="U29" s="136">
        <f>S29+S30+S31+T29+T30+T31</f>
        <v>74345700</v>
      </c>
      <c r="W29" s="22"/>
    </row>
    <row r="30" spans="1:23" s="5" customFormat="1" ht="14.25" customHeight="1">
      <c r="A30" s="165"/>
      <c r="B30" s="167"/>
      <c r="C30" s="169"/>
      <c r="D30" s="171"/>
      <c r="E30" s="6">
        <v>191</v>
      </c>
      <c r="F30" s="29" t="s">
        <v>29</v>
      </c>
      <c r="G30" s="71">
        <v>200000</v>
      </c>
      <c r="H30" s="71">
        <v>200000</v>
      </c>
      <c r="I30" s="71">
        <v>200000</v>
      </c>
      <c r="J30" s="71">
        <v>200000</v>
      </c>
      <c r="K30" s="71">
        <v>200000</v>
      </c>
      <c r="L30" s="71">
        <v>200000</v>
      </c>
      <c r="M30" s="71">
        <v>200000</v>
      </c>
      <c r="N30" s="71">
        <v>200000</v>
      </c>
      <c r="O30" s="71">
        <v>200000</v>
      </c>
      <c r="P30" s="35">
        <v>0</v>
      </c>
      <c r="Q30" s="35" t="s">
        <v>136</v>
      </c>
      <c r="R30" s="35" t="s">
        <v>136</v>
      </c>
      <c r="S30" s="36">
        <f t="shared" si="3"/>
        <v>1800000</v>
      </c>
      <c r="T30" s="36">
        <f t="shared" si="1"/>
        <v>150000</v>
      </c>
      <c r="U30" s="178"/>
      <c r="W30" s="22"/>
    </row>
    <row r="31" spans="1:23" s="5" customFormat="1" ht="15" customHeight="1" thickBot="1">
      <c r="A31" s="121"/>
      <c r="B31" s="160"/>
      <c r="C31" s="162"/>
      <c r="D31" s="145"/>
      <c r="E31" s="11">
        <v>232</v>
      </c>
      <c r="F31" s="34" t="s">
        <v>20</v>
      </c>
      <c r="G31" s="72"/>
      <c r="H31" s="72"/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 t="s">
        <v>136</v>
      </c>
      <c r="R31" s="65" t="s">
        <v>136</v>
      </c>
      <c r="S31" s="38">
        <f t="shared" si="3"/>
        <v>0</v>
      </c>
      <c r="T31" s="38">
        <f t="shared" si="1"/>
        <v>0</v>
      </c>
      <c r="U31" s="137"/>
      <c r="W31" s="22"/>
    </row>
    <row r="32" spans="1:23" s="5" customFormat="1" ht="14.25">
      <c r="A32" s="133">
        <v>10</v>
      </c>
      <c r="B32" s="159">
        <v>2000</v>
      </c>
      <c r="C32" s="159">
        <v>524970</v>
      </c>
      <c r="D32" s="144" t="s">
        <v>125</v>
      </c>
      <c r="E32" s="14">
        <v>111</v>
      </c>
      <c r="F32" s="30" t="s">
        <v>18</v>
      </c>
      <c r="G32" s="80">
        <v>2909800</v>
      </c>
      <c r="H32" s="80">
        <v>2909800</v>
      </c>
      <c r="I32" s="80">
        <v>2909800</v>
      </c>
      <c r="J32" s="80">
        <v>2909800</v>
      </c>
      <c r="K32" s="80">
        <v>2909800</v>
      </c>
      <c r="L32" s="80">
        <v>2909800</v>
      </c>
      <c r="M32" s="80">
        <v>2909800</v>
      </c>
      <c r="N32" s="80">
        <v>2909800</v>
      </c>
      <c r="O32" s="80">
        <v>2909800</v>
      </c>
      <c r="P32" s="80">
        <v>2909800</v>
      </c>
      <c r="Q32" s="80">
        <v>2909800</v>
      </c>
      <c r="R32" s="80">
        <v>2909800</v>
      </c>
      <c r="S32" s="47">
        <f aca="true" t="shared" si="4" ref="S32:S38">SUM(G32:R32)</f>
        <v>34917600</v>
      </c>
      <c r="T32" s="47">
        <f t="shared" si="1"/>
        <v>2909800</v>
      </c>
      <c r="U32" s="136">
        <f>S32+S33+S34+T32+T33+T34</f>
        <v>41094066.666666664</v>
      </c>
      <c r="W32" s="22"/>
    </row>
    <row r="33" spans="1:23" s="5" customFormat="1" ht="14.25">
      <c r="A33" s="165"/>
      <c r="B33" s="167"/>
      <c r="C33" s="167"/>
      <c r="D33" s="171"/>
      <c r="E33" s="6">
        <v>191</v>
      </c>
      <c r="F33" s="29" t="s">
        <v>29</v>
      </c>
      <c r="G33" s="71">
        <v>200000</v>
      </c>
      <c r="H33" s="71">
        <v>200000</v>
      </c>
      <c r="I33" s="71">
        <v>200000</v>
      </c>
      <c r="J33" s="71">
        <v>200000</v>
      </c>
      <c r="K33" s="71">
        <v>200000</v>
      </c>
      <c r="L33" s="71">
        <v>200000</v>
      </c>
      <c r="M33" s="71">
        <v>200000</v>
      </c>
      <c r="N33" s="71">
        <v>200000</v>
      </c>
      <c r="O33" s="71">
        <v>200000</v>
      </c>
      <c r="P33" s="71">
        <v>200000</v>
      </c>
      <c r="Q33" s="71">
        <v>200000</v>
      </c>
      <c r="R33" s="71">
        <v>200000</v>
      </c>
      <c r="S33" s="36">
        <f t="shared" si="4"/>
        <v>2400000</v>
      </c>
      <c r="T33" s="36"/>
      <c r="U33" s="178"/>
      <c r="W33" s="22"/>
    </row>
    <row r="34" spans="1:23" s="5" customFormat="1" ht="15" thickBot="1">
      <c r="A34" s="121"/>
      <c r="B34" s="160"/>
      <c r="C34" s="160"/>
      <c r="D34" s="145"/>
      <c r="E34" s="11">
        <v>232</v>
      </c>
      <c r="F34" s="31" t="s">
        <v>20</v>
      </c>
      <c r="G34" s="72">
        <v>300000</v>
      </c>
      <c r="H34" s="72"/>
      <c r="I34" s="37">
        <v>0</v>
      </c>
      <c r="J34" s="37">
        <v>0</v>
      </c>
      <c r="K34" s="37">
        <v>0</v>
      </c>
      <c r="L34" s="72">
        <v>200000</v>
      </c>
      <c r="M34" s="37" t="s">
        <v>136</v>
      </c>
      <c r="N34" s="37" t="s">
        <v>136</v>
      </c>
      <c r="O34" s="37" t="s">
        <v>136</v>
      </c>
      <c r="P34" s="37" t="s">
        <v>136</v>
      </c>
      <c r="Q34" s="37" t="s">
        <v>136</v>
      </c>
      <c r="R34" s="72">
        <v>300000</v>
      </c>
      <c r="S34" s="38">
        <f t="shared" si="4"/>
        <v>800000</v>
      </c>
      <c r="T34" s="38">
        <f t="shared" si="1"/>
        <v>66666.66666666667</v>
      </c>
      <c r="U34" s="137"/>
      <c r="W34" s="22"/>
    </row>
    <row r="35" spans="1:23" s="5" customFormat="1" ht="14.25">
      <c r="A35" s="192">
        <v>11</v>
      </c>
      <c r="B35" s="194">
        <v>3000</v>
      </c>
      <c r="C35" s="194">
        <v>3810617</v>
      </c>
      <c r="D35" s="216" t="s">
        <v>39</v>
      </c>
      <c r="E35" s="14">
        <v>111</v>
      </c>
      <c r="F35" s="30" t="s">
        <v>18</v>
      </c>
      <c r="G35" s="80">
        <v>2909800</v>
      </c>
      <c r="H35" s="80">
        <v>2909800</v>
      </c>
      <c r="I35" s="80">
        <v>2909800</v>
      </c>
      <c r="J35" s="80">
        <v>2909800</v>
      </c>
      <c r="K35" s="80">
        <v>2909800</v>
      </c>
      <c r="L35" s="80">
        <v>2909800</v>
      </c>
      <c r="M35" s="80">
        <v>2909800</v>
      </c>
      <c r="N35" s="80">
        <v>2909800</v>
      </c>
      <c r="O35" s="80">
        <v>2909800</v>
      </c>
      <c r="P35" s="80">
        <v>2909800</v>
      </c>
      <c r="Q35" s="80">
        <v>2909800</v>
      </c>
      <c r="R35" s="80">
        <v>2909800</v>
      </c>
      <c r="S35" s="47">
        <f t="shared" si="4"/>
        <v>34917600</v>
      </c>
      <c r="T35" s="47">
        <f t="shared" si="1"/>
        <v>2909800</v>
      </c>
      <c r="U35" s="136">
        <f>S35+S36+T35+T36</f>
        <v>40227400</v>
      </c>
      <c r="W35" s="22"/>
    </row>
    <row r="36" spans="1:23" s="5" customFormat="1" ht="15" thickBot="1">
      <c r="A36" s="193"/>
      <c r="B36" s="195"/>
      <c r="C36" s="195"/>
      <c r="D36" s="217"/>
      <c r="E36" s="11">
        <v>191</v>
      </c>
      <c r="F36" s="31" t="s">
        <v>29</v>
      </c>
      <c r="G36" s="72">
        <v>200000</v>
      </c>
      <c r="H36" s="72">
        <v>200000</v>
      </c>
      <c r="I36" s="72">
        <v>200000</v>
      </c>
      <c r="J36" s="72">
        <v>200000</v>
      </c>
      <c r="K36" s="72">
        <v>200000</v>
      </c>
      <c r="L36" s="72">
        <v>200000</v>
      </c>
      <c r="M36" s="72">
        <v>200000</v>
      </c>
      <c r="N36" s="72">
        <v>200000</v>
      </c>
      <c r="O36" s="72">
        <v>200000</v>
      </c>
      <c r="P36" s="72">
        <v>200000</v>
      </c>
      <c r="Q36" s="72">
        <v>200000</v>
      </c>
      <c r="R36" s="72">
        <v>200000</v>
      </c>
      <c r="S36" s="38">
        <f t="shared" si="4"/>
        <v>2400000</v>
      </c>
      <c r="T36" s="38"/>
      <c r="U36" s="137"/>
      <c r="W36" s="22"/>
    </row>
    <row r="37" spans="1:23" s="5" customFormat="1" ht="14.25">
      <c r="A37" s="192">
        <v>12</v>
      </c>
      <c r="B37" s="161">
        <v>3000</v>
      </c>
      <c r="C37" s="189">
        <v>1541449</v>
      </c>
      <c r="D37" s="144" t="s">
        <v>40</v>
      </c>
      <c r="E37" s="14">
        <v>111</v>
      </c>
      <c r="F37" s="30" t="s">
        <v>18</v>
      </c>
      <c r="G37" s="80">
        <v>2909800</v>
      </c>
      <c r="H37" s="80">
        <v>2909800</v>
      </c>
      <c r="I37" s="80">
        <v>2909800</v>
      </c>
      <c r="J37" s="80">
        <v>2909800</v>
      </c>
      <c r="K37" s="80">
        <v>2909800</v>
      </c>
      <c r="L37" s="80">
        <v>2909800</v>
      </c>
      <c r="M37" s="80">
        <v>2909800</v>
      </c>
      <c r="N37" s="80">
        <v>2909800</v>
      </c>
      <c r="O37" s="80">
        <v>2909800</v>
      </c>
      <c r="P37" s="80">
        <v>2909800</v>
      </c>
      <c r="Q37" s="80">
        <v>2909800</v>
      </c>
      <c r="R37" s="80">
        <v>2909800</v>
      </c>
      <c r="S37" s="47">
        <f t="shared" si="4"/>
        <v>34917600</v>
      </c>
      <c r="T37" s="47">
        <f t="shared" si="1"/>
        <v>2909800</v>
      </c>
      <c r="U37" s="136">
        <f>S37+S38+S39+T37+T38+T39</f>
        <v>41852400</v>
      </c>
      <c r="W37" s="22"/>
    </row>
    <row r="38" spans="1:23" s="5" customFormat="1" ht="14.25">
      <c r="A38" s="207"/>
      <c r="B38" s="169"/>
      <c r="C38" s="190"/>
      <c r="D38" s="171"/>
      <c r="E38" s="6">
        <v>191</v>
      </c>
      <c r="F38" s="29" t="s">
        <v>29</v>
      </c>
      <c r="G38" s="71">
        <v>200000</v>
      </c>
      <c r="H38" s="71">
        <v>200000</v>
      </c>
      <c r="I38" s="71">
        <v>200000</v>
      </c>
      <c r="J38" s="71">
        <v>200000</v>
      </c>
      <c r="K38" s="71">
        <v>200000</v>
      </c>
      <c r="L38" s="71">
        <v>200000</v>
      </c>
      <c r="M38" s="71">
        <v>200000</v>
      </c>
      <c r="N38" s="71">
        <v>200000</v>
      </c>
      <c r="O38" s="71">
        <v>200000</v>
      </c>
      <c r="P38" s="71">
        <v>200000</v>
      </c>
      <c r="Q38" s="71">
        <v>200000</v>
      </c>
      <c r="R38" s="71">
        <v>200000</v>
      </c>
      <c r="S38" s="36">
        <f t="shared" si="4"/>
        <v>2400000</v>
      </c>
      <c r="T38" s="36"/>
      <c r="U38" s="178"/>
      <c r="W38" s="22"/>
    </row>
    <row r="39" spans="1:23" s="5" customFormat="1" ht="15" thickBot="1">
      <c r="A39" s="193"/>
      <c r="B39" s="162"/>
      <c r="C39" s="191"/>
      <c r="D39" s="145"/>
      <c r="E39" s="11">
        <v>232</v>
      </c>
      <c r="F39" s="31" t="s">
        <v>20</v>
      </c>
      <c r="G39" s="72"/>
      <c r="H39" s="72">
        <v>500000</v>
      </c>
      <c r="I39" s="72">
        <v>500000</v>
      </c>
      <c r="J39" s="72">
        <v>500000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48" t="s">
        <v>136</v>
      </c>
      <c r="S39" s="38">
        <f>H39+I39+J39</f>
        <v>1500000</v>
      </c>
      <c r="T39" s="38">
        <f t="shared" si="1"/>
        <v>125000</v>
      </c>
      <c r="U39" s="137"/>
      <c r="W39" s="22"/>
    </row>
    <row r="40" spans="1:23" s="5" customFormat="1" ht="14.25">
      <c r="A40" s="128">
        <v>13</v>
      </c>
      <c r="B40" s="130">
        <v>3000</v>
      </c>
      <c r="C40" s="152">
        <v>331226</v>
      </c>
      <c r="D40" s="139" t="s">
        <v>41</v>
      </c>
      <c r="E40" s="12">
        <v>111</v>
      </c>
      <c r="F40" s="30" t="s">
        <v>18</v>
      </c>
      <c r="G40" s="80">
        <v>2909800</v>
      </c>
      <c r="H40" s="80">
        <v>2909800</v>
      </c>
      <c r="I40" s="80">
        <v>2909800</v>
      </c>
      <c r="J40" s="80">
        <v>2909800</v>
      </c>
      <c r="K40" s="80">
        <v>2909800</v>
      </c>
      <c r="L40" s="80">
        <v>2909800</v>
      </c>
      <c r="M40" s="80">
        <v>2909800</v>
      </c>
      <c r="N40" s="80">
        <v>2909800</v>
      </c>
      <c r="O40" s="80">
        <v>2909800</v>
      </c>
      <c r="P40" s="80">
        <v>2909800</v>
      </c>
      <c r="Q40" s="80">
        <v>2909800</v>
      </c>
      <c r="R40" s="80">
        <v>2909800</v>
      </c>
      <c r="S40" s="47">
        <f>G40+H40+I40+J40+K40+L40+M40+N40+O40+P40+Q40+R40</f>
        <v>34917600</v>
      </c>
      <c r="T40" s="47">
        <f t="shared" si="1"/>
        <v>2909800</v>
      </c>
      <c r="U40" s="148">
        <f>S40+S41+T40+T41</f>
        <v>40227400</v>
      </c>
      <c r="W40" s="22"/>
    </row>
    <row r="41" spans="1:23" s="5" customFormat="1" ht="14.25">
      <c r="A41" s="184"/>
      <c r="B41" s="118"/>
      <c r="C41" s="153"/>
      <c r="D41" s="124"/>
      <c r="E41" s="10">
        <v>191</v>
      </c>
      <c r="F41" s="17" t="s">
        <v>29</v>
      </c>
      <c r="G41" s="71">
        <v>200000</v>
      </c>
      <c r="H41" s="71">
        <v>200000</v>
      </c>
      <c r="I41" s="71">
        <v>200000</v>
      </c>
      <c r="J41" s="71">
        <v>200000</v>
      </c>
      <c r="K41" s="71">
        <v>200000</v>
      </c>
      <c r="L41" s="71">
        <v>200000</v>
      </c>
      <c r="M41" s="71">
        <v>200000</v>
      </c>
      <c r="N41" s="71">
        <v>200000</v>
      </c>
      <c r="O41" s="71">
        <v>200000</v>
      </c>
      <c r="P41" s="71">
        <v>200000</v>
      </c>
      <c r="Q41" s="71">
        <v>200000</v>
      </c>
      <c r="R41" s="71">
        <v>200000</v>
      </c>
      <c r="S41" s="39">
        <f>SUM(G41:R41)</f>
        <v>2400000</v>
      </c>
      <c r="T41" s="36"/>
      <c r="U41" s="150"/>
      <c r="W41" s="22"/>
    </row>
    <row r="42" spans="1:23" s="5" customFormat="1" ht="15" thickBot="1">
      <c r="A42" s="129"/>
      <c r="B42" s="119"/>
      <c r="C42" s="154"/>
      <c r="D42" s="125"/>
      <c r="E42" s="8">
        <v>232</v>
      </c>
      <c r="F42" s="34" t="s">
        <v>20</v>
      </c>
      <c r="G42" s="43" t="s">
        <v>136</v>
      </c>
      <c r="H42" s="43" t="s">
        <v>136</v>
      </c>
      <c r="I42" s="37" t="s">
        <v>136</v>
      </c>
      <c r="J42" s="37" t="s">
        <v>136</v>
      </c>
      <c r="K42" s="37" t="s">
        <v>136</v>
      </c>
      <c r="L42" s="37" t="s">
        <v>136</v>
      </c>
      <c r="M42" s="37" t="s">
        <v>136</v>
      </c>
      <c r="N42" s="37" t="s">
        <v>136</v>
      </c>
      <c r="O42" s="37" t="s">
        <v>136</v>
      </c>
      <c r="P42" s="37" t="s">
        <v>136</v>
      </c>
      <c r="Q42" s="37" t="s">
        <v>136</v>
      </c>
      <c r="R42" s="65" t="s">
        <v>136</v>
      </c>
      <c r="S42" s="38" t="s">
        <v>136</v>
      </c>
      <c r="T42" s="38">
        <v>0</v>
      </c>
      <c r="U42" s="149"/>
      <c r="W42" s="22"/>
    </row>
    <row r="43" spans="1:23" s="5" customFormat="1" ht="14.25">
      <c r="A43" s="128">
        <v>14</v>
      </c>
      <c r="B43" s="130">
        <v>2000</v>
      </c>
      <c r="C43" s="130">
        <v>5148319</v>
      </c>
      <c r="D43" s="181" t="s">
        <v>42</v>
      </c>
      <c r="E43" s="12">
        <v>111</v>
      </c>
      <c r="F43" s="30" t="s">
        <v>18</v>
      </c>
      <c r="G43" s="80">
        <v>7425200</v>
      </c>
      <c r="H43" s="80">
        <v>7425200</v>
      </c>
      <c r="I43" s="80">
        <v>7425200</v>
      </c>
      <c r="J43" s="80">
        <v>7425200</v>
      </c>
      <c r="K43" s="80">
        <v>7425200</v>
      </c>
      <c r="L43" s="80">
        <v>7425200</v>
      </c>
      <c r="M43" s="80">
        <v>7425200</v>
      </c>
      <c r="N43" s="80">
        <v>7425200</v>
      </c>
      <c r="O43" s="80">
        <v>7425200</v>
      </c>
      <c r="P43" s="80">
        <v>7425200</v>
      </c>
      <c r="Q43" s="80">
        <v>7425200</v>
      </c>
      <c r="R43" s="80">
        <v>7425200</v>
      </c>
      <c r="S43" s="47">
        <f aca="true" t="shared" si="5" ref="S43:S51">SUM(G43:R43)</f>
        <v>89102400</v>
      </c>
      <c r="T43" s="47">
        <f t="shared" si="1"/>
        <v>7425200</v>
      </c>
      <c r="U43" s="148">
        <f>S43+S44+T43+T44+T46+S46</f>
        <v>101960933.33333333</v>
      </c>
      <c r="W43" s="22"/>
    </row>
    <row r="44" spans="1:23" s="5" customFormat="1" ht="13.5" customHeight="1">
      <c r="A44" s="184"/>
      <c r="B44" s="118"/>
      <c r="C44" s="118"/>
      <c r="D44" s="182"/>
      <c r="E44" s="10">
        <v>191</v>
      </c>
      <c r="F44" s="17" t="s">
        <v>29</v>
      </c>
      <c r="G44" s="71">
        <v>200000</v>
      </c>
      <c r="H44" s="71">
        <v>200000</v>
      </c>
      <c r="I44" s="71">
        <v>200000</v>
      </c>
      <c r="J44" s="71">
        <v>200000</v>
      </c>
      <c r="K44" s="71">
        <v>200000</v>
      </c>
      <c r="L44" s="71">
        <v>200000</v>
      </c>
      <c r="M44" s="71">
        <v>200000</v>
      </c>
      <c r="N44" s="71">
        <v>200000</v>
      </c>
      <c r="O44" s="71">
        <v>200000</v>
      </c>
      <c r="P44" s="71">
        <v>200000</v>
      </c>
      <c r="Q44" s="71">
        <v>200000</v>
      </c>
      <c r="R44" s="71">
        <v>200000</v>
      </c>
      <c r="S44" s="36">
        <f t="shared" si="5"/>
        <v>2400000</v>
      </c>
      <c r="T44" s="36"/>
      <c r="U44" s="150"/>
      <c r="W44" s="22"/>
    </row>
    <row r="45" spans="1:23" s="5" customFormat="1" ht="14.25">
      <c r="A45" s="184"/>
      <c r="B45" s="118"/>
      <c r="C45" s="118"/>
      <c r="D45" s="182"/>
      <c r="E45" s="10">
        <v>199</v>
      </c>
      <c r="F45" s="17" t="s">
        <v>26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49">
        <v>0</v>
      </c>
      <c r="P45" s="50">
        <v>0</v>
      </c>
      <c r="Q45" s="35">
        <v>0</v>
      </c>
      <c r="R45" s="35">
        <v>0</v>
      </c>
      <c r="S45" s="36">
        <f t="shared" si="5"/>
        <v>0</v>
      </c>
      <c r="T45" s="36">
        <f t="shared" si="1"/>
        <v>0</v>
      </c>
      <c r="U45" s="150"/>
      <c r="W45" s="22"/>
    </row>
    <row r="46" spans="1:23" s="5" customFormat="1" ht="14.25">
      <c r="A46" s="184"/>
      <c r="B46" s="118"/>
      <c r="C46" s="118"/>
      <c r="D46" s="182"/>
      <c r="E46" s="10">
        <v>232</v>
      </c>
      <c r="F46" s="17" t="s">
        <v>20</v>
      </c>
      <c r="G46" s="86">
        <v>0</v>
      </c>
      <c r="H46" s="75">
        <v>300000</v>
      </c>
      <c r="I46" s="75">
        <v>1000000</v>
      </c>
      <c r="J46" s="86">
        <v>0</v>
      </c>
      <c r="K46" s="86">
        <v>0</v>
      </c>
      <c r="L46" s="75">
        <v>600000</v>
      </c>
      <c r="M46" s="86">
        <v>0</v>
      </c>
      <c r="N46" s="86">
        <v>0</v>
      </c>
      <c r="O46" s="35">
        <v>0</v>
      </c>
      <c r="P46" s="75">
        <v>600000</v>
      </c>
      <c r="Q46" s="35">
        <v>0</v>
      </c>
      <c r="R46" s="71">
        <v>300000</v>
      </c>
      <c r="S46" s="36">
        <f t="shared" si="5"/>
        <v>2800000</v>
      </c>
      <c r="T46" s="36">
        <f t="shared" si="1"/>
        <v>233333.33333333334</v>
      </c>
      <c r="U46" s="150"/>
      <c r="W46" s="22"/>
    </row>
    <row r="47" spans="1:23" s="5" customFormat="1" ht="15" thickBot="1">
      <c r="A47" s="129"/>
      <c r="B47" s="119"/>
      <c r="C47" s="119"/>
      <c r="D47" s="183"/>
      <c r="E47" s="9">
        <v>133</v>
      </c>
      <c r="F47" s="33" t="s">
        <v>21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41">
        <v>0</v>
      </c>
      <c r="P47" s="37">
        <v>0</v>
      </c>
      <c r="Q47" s="41">
        <v>0</v>
      </c>
      <c r="R47" s="41">
        <v>0</v>
      </c>
      <c r="S47" s="42">
        <f t="shared" si="5"/>
        <v>0</v>
      </c>
      <c r="T47" s="38">
        <f t="shared" si="1"/>
        <v>0</v>
      </c>
      <c r="U47" s="149"/>
      <c r="W47" s="22"/>
    </row>
    <row r="48" spans="1:23" s="5" customFormat="1" ht="14.25">
      <c r="A48" s="118">
        <v>15</v>
      </c>
      <c r="B48" s="118">
        <v>6000</v>
      </c>
      <c r="C48" s="180">
        <v>3530638</v>
      </c>
      <c r="D48" s="124" t="s">
        <v>43</v>
      </c>
      <c r="E48" s="10">
        <v>111</v>
      </c>
      <c r="F48" s="17" t="s">
        <v>18</v>
      </c>
      <c r="G48" s="76">
        <v>2688500</v>
      </c>
      <c r="H48" s="76">
        <v>2688500</v>
      </c>
      <c r="I48" s="76">
        <v>2688500</v>
      </c>
      <c r="J48" s="76">
        <v>2688500</v>
      </c>
      <c r="K48" s="76">
        <v>2688500</v>
      </c>
      <c r="L48" s="76">
        <v>2688500</v>
      </c>
      <c r="M48" s="76">
        <v>2688500</v>
      </c>
      <c r="N48" s="76">
        <v>2688500</v>
      </c>
      <c r="O48" s="76">
        <v>2688500</v>
      </c>
      <c r="P48" s="76">
        <v>2688500</v>
      </c>
      <c r="Q48" s="76">
        <v>2688500</v>
      </c>
      <c r="R48" s="76">
        <v>2688500</v>
      </c>
      <c r="S48" s="39">
        <f t="shared" si="5"/>
        <v>32262000</v>
      </c>
      <c r="T48" s="39">
        <f t="shared" si="1"/>
        <v>2688500</v>
      </c>
      <c r="U48" s="150">
        <f>S48+S49+S51+S50+T48+T49+T50+T51</f>
        <v>49660650</v>
      </c>
      <c r="W48" s="22"/>
    </row>
    <row r="49" spans="1:23" s="5" customFormat="1" ht="14.25">
      <c r="A49" s="118"/>
      <c r="B49" s="118"/>
      <c r="C49" s="180"/>
      <c r="D49" s="124"/>
      <c r="E49" s="10">
        <v>191</v>
      </c>
      <c r="F49" s="17" t="s">
        <v>29</v>
      </c>
      <c r="G49" s="71">
        <v>200000</v>
      </c>
      <c r="H49" s="71">
        <v>200000</v>
      </c>
      <c r="I49" s="71">
        <v>200000</v>
      </c>
      <c r="J49" s="71">
        <v>200000</v>
      </c>
      <c r="K49" s="71">
        <v>200000</v>
      </c>
      <c r="L49" s="71">
        <v>200000</v>
      </c>
      <c r="M49" s="71">
        <v>200000</v>
      </c>
      <c r="N49" s="71">
        <v>200000</v>
      </c>
      <c r="O49" s="71">
        <v>200000</v>
      </c>
      <c r="P49" s="71">
        <v>200000</v>
      </c>
      <c r="Q49" s="71">
        <v>200000</v>
      </c>
      <c r="R49" s="71">
        <v>200000</v>
      </c>
      <c r="S49" s="39">
        <f t="shared" si="5"/>
        <v>2400000</v>
      </c>
      <c r="T49" s="36">
        <f t="shared" si="1"/>
        <v>200000</v>
      </c>
      <c r="U49" s="150"/>
      <c r="W49" s="22"/>
    </row>
    <row r="50" spans="1:23" s="5" customFormat="1" ht="14.25">
      <c r="A50" s="118"/>
      <c r="B50" s="118"/>
      <c r="C50" s="180"/>
      <c r="D50" s="124"/>
      <c r="E50" s="10">
        <v>133</v>
      </c>
      <c r="F50" s="17" t="s">
        <v>21</v>
      </c>
      <c r="G50" s="71">
        <v>806550</v>
      </c>
      <c r="H50" s="71">
        <v>806550</v>
      </c>
      <c r="I50" s="71">
        <v>806550</v>
      </c>
      <c r="J50" s="71">
        <v>806550</v>
      </c>
      <c r="K50" s="71">
        <v>806550</v>
      </c>
      <c r="L50" s="71">
        <v>806550</v>
      </c>
      <c r="M50" s="71">
        <v>806550</v>
      </c>
      <c r="N50" s="71">
        <v>806550</v>
      </c>
      <c r="O50" s="71">
        <v>806550</v>
      </c>
      <c r="P50" s="71">
        <v>806550</v>
      </c>
      <c r="Q50" s="71">
        <v>806550</v>
      </c>
      <c r="R50" s="71">
        <v>806550</v>
      </c>
      <c r="S50" s="39">
        <f t="shared" si="5"/>
        <v>9678600</v>
      </c>
      <c r="T50" s="36">
        <f t="shared" si="1"/>
        <v>806550</v>
      </c>
      <c r="U50" s="150"/>
      <c r="W50" s="22"/>
    </row>
    <row r="51" spans="1:23" s="5" customFormat="1" ht="15" thickBot="1">
      <c r="A51" s="119"/>
      <c r="B51" s="119"/>
      <c r="C51" s="185"/>
      <c r="D51" s="125"/>
      <c r="E51" s="9">
        <v>232</v>
      </c>
      <c r="F51" s="54" t="s">
        <v>20</v>
      </c>
      <c r="G51" s="78">
        <v>500000</v>
      </c>
      <c r="H51" s="86">
        <v>0</v>
      </c>
      <c r="I51" s="78">
        <v>500000</v>
      </c>
      <c r="J51" s="78">
        <v>500000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  <c r="R51" s="60" t="s">
        <v>136</v>
      </c>
      <c r="S51" s="51">
        <f t="shared" si="5"/>
        <v>1500000</v>
      </c>
      <c r="T51" s="49">
        <f t="shared" si="1"/>
        <v>125000</v>
      </c>
      <c r="U51" s="150"/>
      <c r="W51" s="22"/>
    </row>
    <row r="52" spans="1:23" s="5" customFormat="1" ht="14.25">
      <c r="A52" s="166">
        <v>16</v>
      </c>
      <c r="B52" s="166">
        <v>2000</v>
      </c>
      <c r="C52" s="186">
        <v>1566200</v>
      </c>
      <c r="D52" s="170" t="s">
        <v>44</v>
      </c>
      <c r="E52" s="10">
        <v>111</v>
      </c>
      <c r="F52" s="30" t="s">
        <v>18</v>
      </c>
      <c r="G52" s="80">
        <v>3500000</v>
      </c>
      <c r="H52" s="80">
        <v>3500000</v>
      </c>
      <c r="I52" s="80">
        <v>3500000</v>
      </c>
      <c r="J52" s="80">
        <v>3500000</v>
      </c>
      <c r="K52" s="80">
        <v>3500000</v>
      </c>
      <c r="L52" s="80">
        <v>3500000</v>
      </c>
      <c r="M52" s="80">
        <v>3500000</v>
      </c>
      <c r="N52" s="80">
        <v>3500000</v>
      </c>
      <c r="O52" s="80">
        <v>3500000</v>
      </c>
      <c r="P52" s="80">
        <v>3500000</v>
      </c>
      <c r="Q52" s="80">
        <v>3500000</v>
      </c>
      <c r="R52" s="80">
        <v>3500000</v>
      </c>
      <c r="S52" s="47">
        <f>SUM(G52:R52)</f>
        <v>42000000</v>
      </c>
      <c r="T52" s="47">
        <f t="shared" si="1"/>
        <v>3500000</v>
      </c>
      <c r="U52" s="148">
        <f>S52+S53+S55+T52+T53+T55</f>
        <v>52233333.333333336</v>
      </c>
      <c r="W52" s="22"/>
    </row>
    <row r="53" spans="1:23" s="5" customFormat="1" ht="14.25">
      <c r="A53" s="167"/>
      <c r="B53" s="167"/>
      <c r="C53" s="187"/>
      <c r="D53" s="171"/>
      <c r="E53" s="10">
        <v>191</v>
      </c>
      <c r="F53" s="17" t="s">
        <v>29</v>
      </c>
      <c r="G53" s="71">
        <v>200000</v>
      </c>
      <c r="H53" s="71">
        <v>200000</v>
      </c>
      <c r="I53" s="71">
        <v>200000</v>
      </c>
      <c r="J53" s="71">
        <v>200000</v>
      </c>
      <c r="K53" s="71">
        <v>200000</v>
      </c>
      <c r="L53" s="71">
        <v>200000</v>
      </c>
      <c r="M53" s="71">
        <v>200000</v>
      </c>
      <c r="N53" s="71">
        <v>200000</v>
      </c>
      <c r="O53" s="71">
        <v>200000</v>
      </c>
      <c r="P53" s="71">
        <v>200000</v>
      </c>
      <c r="Q53" s="71">
        <v>200000</v>
      </c>
      <c r="R53" s="71">
        <v>200000</v>
      </c>
      <c r="S53" s="39">
        <f>SUM(G53:R53)</f>
        <v>2400000</v>
      </c>
      <c r="T53" s="36"/>
      <c r="U53" s="150"/>
      <c r="W53" s="22"/>
    </row>
    <row r="54" spans="1:23" s="5" customFormat="1" ht="14.25">
      <c r="A54" s="167"/>
      <c r="B54" s="167"/>
      <c r="C54" s="187"/>
      <c r="D54" s="171"/>
      <c r="E54" s="6">
        <v>133</v>
      </c>
      <c r="F54" s="17" t="s">
        <v>21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8">
        <v>0</v>
      </c>
      <c r="Q54" s="88">
        <v>0</v>
      </c>
      <c r="R54" s="88">
        <v>0</v>
      </c>
      <c r="S54" s="39">
        <f>SUM(G54:R54)</f>
        <v>0</v>
      </c>
      <c r="T54" s="36">
        <f>S54/12</f>
        <v>0</v>
      </c>
      <c r="U54" s="150"/>
      <c r="W54" s="22"/>
    </row>
    <row r="55" spans="1:23" s="5" customFormat="1" ht="15" thickBot="1">
      <c r="A55" s="160"/>
      <c r="B55" s="160"/>
      <c r="C55" s="188"/>
      <c r="D55" s="145"/>
      <c r="E55" s="13">
        <v>232</v>
      </c>
      <c r="F55" s="33" t="s">
        <v>20</v>
      </c>
      <c r="G55" s="92">
        <v>0</v>
      </c>
      <c r="H55" s="92">
        <v>0</v>
      </c>
      <c r="I55" s="72">
        <v>200000</v>
      </c>
      <c r="J55" s="72">
        <v>400000</v>
      </c>
      <c r="K55" s="92">
        <v>0</v>
      </c>
      <c r="L55" s="72">
        <v>1150000</v>
      </c>
      <c r="M55" s="92">
        <v>0</v>
      </c>
      <c r="N55" s="72">
        <v>1000000</v>
      </c>
      <c r="O55" s="92">
        <v>0</v>
      </c>
      <c r="P55" s="72">
        <v>500000</v>
      </c>
      <c r="Q55" s="72">
        <v>300000</v>
      </c>
      <c r="R55" s="72">
        <v>450000</v>
      </c>
      <c r="S55" s="42">
        <f>SUM(G55:R55)</f>
        <v>4000000</v>
      </c>
      <c r="T55" s="38">
        <f>S55/12</f>
        <v>333333.3333333333</v>
      </c>
      <c r="U55" s="149"/>
      <c r="W55" s="22"/>
    </row>
    <row r="56" spans="1:23" s="5" customFormat="1" ht="14.25">
      <c r="A56" s="118">
        <v>17</v>
      </c>
      <c r="B56" s="118">
        <v>6000</v>
      </c>
      <c r="C56" s="180">
        <v>650994</v>
      </c>
      <c r="D56" s="124" t="s">
        <v>45</v>
      </c>
      <c r="E56" s="10">
        <v>111</v>
      </c>
      <c r="F56" s="17" t="s">
        <v>18</v>
      </c>
      <c r="G56" s="76">
        <v>2688500</v>
      </c>
      <c r="H56" s="76">
        <v>2688500</v>
      </c>
      <c r="I56" s="76">
        <v>2688500</v>
      </c>
      <c r="J56" s="76">
        <v>2688500</v>
      </c>
      <c r="K56" s="76">
        <v>2688500</v>
      </c>
      <c r="L56" s="80">
        <v>2688500</v>
      </c>
      <c r="M56" s="80">
        <v>2688500</v>
      </c>
      <c r="N56" s="80">
        <v>2688500</v>
      </c>
      <c r="O56" s="80">
        <v>2688500</v>
      </c>
      <c r="P56" s="80">
        <v>2688500</v>
      </c>
      <c r="Q56" s="80">
        <v>2688500</v>
      </c>
      <c r="R56" s="76">
        <v>2688500</v>
      </c>
      <c r="S56" s="39">
        <f aca="true" t="shared" si="6" ref="S56:S66">SUM(G56:R56)</f>
        <v>32262000</v>
      </c>
      <c r="T56" s="39">
        <f aca="true" t="shared" si="7" ref="T56:T108">S56/12</f>
        <v>2688500</v>
      </c>
      <c r="U56" s="150">
        <f>S56+S57+S58+T56+T57+T58</f>
        <v>39842166.666666664</v>
      </c>
      <c r="W56" s="22"/>
    </row>
    <row r="57" spans="1:23" s="5" customFormat="1" ht="14.25">
      <c r="A57" s="118"/>
      <c r="B57" s="118"/>
      <c r="C57" s="180"/>
      <c r="D57" s="124"/>
      <c r="E57" s="10">
        <v>191</v>
      </c>
      <c r="F57" s="17" t="s">
        <v>29</v>
      </c>
      <c r="G57" s="71">
        <v>200000</v>
      </c>
      <c r="H57" s="71">
        <v>200000</v>
      </c>
      <c r="I57" s="71">
        <v>200000</v>
      </c>
      <c r="J57" s="71">
        <v>200000</v>
      </c>
      <c r="K57" s="71">
        <v>200000</v>
      </c>
      <c r="L57" s="71">
        <v>200000</v>
      </c>
      <c r="M57" s="71">
        <v>200000</v>
      </c>
      <c r="N57" s="71">
        <v>200000</v>
      </c>
      <c r="O57" s="71">
        <v>200000</v>
      </c>
      <c r="P57" s="71">
        <v>200000</v>
      </c>
      <c r="Q57" s="71">
        <v>200000</v>
      </c>
      <c r="R57" s="71">
        <v>200000</v>
      </c>
      <c r="S57" s="39">
        <f t="shared" si="6"/>
        <v>2400000</v>
      </c>
      <c r="T57" s="36"/>
      <c r="U57" s="150"/>
      <c r="W57" s="22"/>
    </row>
    <row r="58" spans="1:23" s="5" customFormat="1" ht="15" thickBot="1">
      <c r="A58" s="118"/>
      <c r="B58" s="118"/>
      <c r="C58" s="180"/>
      <c r="D58" s="124"/>
      <c r="E58" s="10">
        <v>232</v>
      </c>
      <c r="F58" s="17" t="s">
        <v>20</v>
      </c>
      <c r="G58" s="72"/>
      <c r="H58" s="72">
        <v>500000</v>
      </c>
      <c r="I58" s="37" t="s">
        <v>136</v>
      </c>
      <c r="J58" s="37" t="s">
        <v>136</v>
      </c>
      <c r="K58" s="72">
        <v>1800000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45" t="s">
        <v>136</v>
      </c>
      <c r="S58" s="42">
        <f t="shared" si="6"/>
        <v>2300000</v>
      </c>
      <c r="T58" s="38">
        <f t="shared" si="7"/>
        <v>191666.66666666666</v>
      </c>
      <c r="U58" s="149"/>
      <c r="W58" s="22"/>
    </row>
    <row r="59" spans="1:23" s="5" customFormat="1" ht="14.25">
      <c r="A59" s="130">
        <v>18</v>
      </c>
      <c r="B59" s="130">
        <v>9000</v>
      </c>
      <c r="C59" s="179">
        <v>1115119</v>
      </c>
      <c r="D59" s="139" t="s">
        <v>46</v>
      </c>
      <c r="E59" s="12">
        <v>111</v>
      </c>
      <c r="F59" s="30" t="s">
        <v>18</v>
      </c>
      <c r="G59" s="71">
        <v>2688500</v>
      </c>
      <c r="H59" s="71">
        <v>2688500</v>
      </c>
      <c r="I59" s="71">
        <v>2688500</v>
      </c>
      <c r="J59" s="71">
        <v>2688500</v>
      </c>
      <c r="K59" s="71">
        <v>2688500</v>
      </c>
      <c r="L59" s="76">
        <v>2688500</v>
      </c>
      <c r="M59" s="76">
        <v>2688500</v>
      </c>
      <c r="N59" s="76">
        <v>2688500</v>
      </c>
      <c r="O59" s="76">
        <v>2688500</v>
      </c>
      <c r="P59" s="76">
        <v>2688500</v>
      </c>
      <c r="Q59" s="76">
        <v>2688500</v>
      </c>
      <c r="R59" s="71">
        <v>2688500</v>
      </c>
      <c r="S59" s="39">
        <f t="shared" si="6"/>
        <v>32262000</v>
      </c>
      <c r="T59" s="39">
        <f t="shared" si="7"/>
        <v>2688500</v>
      </c>
      <c r="U59" s="150">
        <f>S59+S60+S61+S62+T59+T60+T61+T62</f>
        <v>38874262.5</v>
      </c>
      <c r="W59" s="22"/>
    </row>
    <row r="60" spans="1:23" s="5" customFormat="1" ht="14.25">
      <c r="A60" s="118"/>
      <c r="B60" s="118"/>
      <c r="C60" s="180"/>
      <c r="D60" s="124"/>
      <c r="E60" s="10">
        <v>113</v>
      </c>
      <c r="F60" s="17" t="s">
        <v>19</v>
      </c>
      <c r="G60" s="71">
        <v>200000</v>
      </c>
      <c r="H60" s="71">
        <v>200000</v>
      </c>
      <c r="I60" s="71">
        <v>200000</v>
      </c>
      <c r="J60" s="71">
        <v>200000</v>
      </c>
      <c r="K60" s="71">
        <v>200000</v>
      </c>
      <c r="L60" s="71">
        <v>200000</v>
      </c>
      <c r="M60" s="71">
        <v>200000</v>
      </c>
      <c r="N60" s="71">
        <v>200000</v>
      </c>
      <c r="O60" s="71">
        <v>200000</v>
      </c>
      <c r="P60" s="71">
        <v>200000</v>
      </c>
      <c r="Q60" s="71">
        <v>200000</v>
      </c>
      <c r="R60" s="71">
        <v>200000</v>
      </c>
      <c r="S60" s="39">
        <f t="shared" si="6"/>
        <v>2400000</v>
      </c>
      <c r="T60" s="36"/>
      <c r="U60" s="150"/>
      <c r="W60" s="22"/>
    </row>
    <row r="61" spans="1:23" s="5" customFormat="1" ht="14.25">
      <c r="A61" s="118"/>
      <c r="B61" s="118"/>
      <c r="C61" s="180"/>
      <c r="D61" s="124"/>
      <c r="E61" s="10">
        <v>133</v>
      </c>
      <c r="F61" s="17" t="s">
        <v>21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6">
        <v>0</v>
      </c>
      <c r="M61" s="86">
        <v>0</v>
      </c>
      <c r="N61" s="86">
        <v>0</v>
      </c>
      <c r="O61" s="86">
        <v>0</v>
      </c>
      <c r="P61" s="86">
        <v>0</v>
      </c>
      <c r="Q61" s="86">
        <v>0</v>
      </c>
      <c r="R61" s="71">
        <v>806550</v>
      </c>
      <c r="S61" s="36">
        <f t="shared" si="6"/>
        <v>806550</v>
      </c>
      <c r="T61" s="36">
        <f t="shared" si="7"/>
        <v>67212.5</v>
      </c>
      <c r="U61" s="150"/>
      <c r="W61" s="22"/>
    </row>
    <row r="62" spans="1:23" s="5" customFormat="1" ht="15" thickBot="1">
      <c r="A62" s="118"/>
      <c r="B62" s="118"/>
      <c r="C62" s="180"/>
      <c r="D62" s="124"/>
      <c r="E62" s="7">
        <v>232</v>
      </c>
      <c r="F62" s="54" t="s">
        <v>20</v>
      </c>
      <c r="G62" s="86">
        <v>0</v>
      </c>
      <c r="H62" s="86">
        <v>0</v>
      </c>
      <c r="I62" s="86">
        <v>0</v>
      </c>
      <c r="J62" s="86">
        <v>0</v>
      </c>
      <c r="K62" s="50" t="s">
        <v>136</v>
      </c>
      <c r="L62" s="75">
        <v>300000</v>
      </c>
      <c r="M62" s="86">
        <v>0</v>
      </c>
      <c r="N62" s="86">
        <v>0</v>
      </c>
      <c r="O62" s="86">
        <v>0</v>
      </c>
      <c r="P62" s="86">
        <v>0</v>
      </c>
      <c r="Q62" s="75">
        <v>300000</v>
      </c>
      <c r="R62" s="50" t="s">
        <v>136</v>
      </c>
      <c r="S62" s="51">
        <f t="shared" si="6"/>
        <v>600000</v>
      </c>
      <c r="T62" s="49">
        <f t="shared" si="7"/>
        <v>50000</v>
      </c>
      <c r="U62" s="150"/>
      <c r="W62" s="22"/>
    </row>
    <row r="63" spans="1:23" s="5" customFormat="1" ht="14.25">
      <c r="A63" s="128">
        <v>19</v>
      </c>
      <c r="B63" s="130">
        <v>6000</v>
      </c>
      <c r="C63" s="179">
        <v>1285257</v>
      </c>
      <c r="D63" s="139" t="s">
        <v>47</v>
      </c>
      <c r="E63" s="12">
        <v>111</v>
      </c>
      <c r="F63" s="30" t="s">
        <v>18</v>
      </c>
      <c r="G63" s="80">
        <v>2688500</v>
      </c>
      <c r="H63" s="80">
        <v>2688500</v>
      </c>
      <c r="I63" s="80">
        <v>2688500</v>
      </c>
      <c r="J63" s="80">
        <v>2688500</v>
      </c>
      <c r="K63" s="80">
        <v>2688500</v>
      </c>
      <c r="L63" s="80">
        <v>2688500</v>
      </c>
      <c r="M63" s="80">
        <v>2688500</v>
      </c>
      <c r="N63" s="80">
        <v>2688500</v>
      </c>
      <c r="O63" s="80">
        <v>2688500</v>
      </c>
      <c r="P63" s="80">
        <v>2688500</v>
      </c>
      <c r="Q63" s="80">
        <v>2688500</v>
      </c>
      <c r="R63" s="80">
        <v>2688500</v>
      </c>
      <c r="S63" s="47">
        <f t="shared" si="6"/>
        <v>32262000</v>
      </c>
      <c r="T63" s="47">
        <f>S63/12</f>
        <v>2688500</v>
      </c>
      <c r="U63" s="148">
        <f>S63+S64+S65+S66+T63+T64+T65</f>
        <v>51085650</v>
      </c>
      <c r="W63" s="22"/>
    </row>
    <row r="64" spans="1:23" s="5" customFormat="1" ht="14.25">
      <c r="A64" s="184"/>
      <c r="B64" s="118"/>
      <c r="C64" s="180"/>
      <c r="D64" s="124"/>
      <c r="E64" s="10">
        <v>123</v>
      </c>
      <c r="F64" s="17" t="s">
        <v>23</v>
      </c>
      <c r="G64" s="71">
        <v>200000</v>
      </c>
      <c r="H64" s="71">
        <v>200000</v>
      </c>
      <c r="I64" s="71">
        <v>200000</v>
      </c>
      <c r="J64" s="71">
        <v>200000</v>
      </c>
      <c r="K64" s="71">
        <v>200000</v>
      </c>
      <c r="L64" s="71">
        <v>200000</v>
      </c>
      <c r="M64" s="71">
        <v>200000</v>
      </c>
      <c r="N64" s="71">
        <v>200000</v>
      </c>
      <c r="O64" s="71">
        <v>200000</v>
      </c>
      <c r="P64" s="71">
        <v>200000</v>
      </c>
      <c r="Q64" s="71">
        <v>200000</v>
      </c>
      <c r="R64" s="71">
        <v>200000</v>
      </c>
      <c r="S64" s="39">
        <f t="shared" si="6"/>
        <v>2400000</v>
      </c>
      <c r="T64" s="39"/>
      <c r="U64" s="150"/>
      <c r="W64" s="22"/>
    </row>
    <row r="65" spans="1:23" s="5" customFormat="1" ht="14.25">
      <c r="A65" s="184"/>
      <c r="B65" s="118"/>
      <c r="C65" s="180"/>
      <c r="D65" s="124"/>
      <c r="E65" s="7">
        <v>133</v>
      </c>
      <c r="F65" s="29" t="s">
        <v>21</v>
      </c>
      <c r="G65" s="71">
        <v>806550</v>
      </c>
      <c r="H65" s="71">
        <v>806550</v>
      </c>
      <c r="I65" s="71">
        <v>806550</v>
      </c>
      <c r="J65" s="71">
        <v>806550</v>
      </c>
      <c r="K65" s="71">
        <v>806550</v>
      </c>
      <c r="L65" s="71">
        <v>806550</v>
      </c>
      <c r="M65" s="71">
        <v>806550</v>
      </c>
      <c r="N65" s="71">
        <v>806550</v>
      </c>
      <c r="O65" s="71">
        <v>806550</v>
      </c>
      <c r="P65" s="71">
        <v>806550</v>
      </c>
      <c r="Q65" s="71">
        <v>806550</v>
      </c>
      <c r="R65" s="71">
        <v>806550</v>
      </c>
      <c r="S65" s="39">
        <f t="shared" si="6"/>
        <v>9678600</v>
      </c>
      <c r="T65" s="36">
        <f t="shared" si="7"/>
        <v>806550</v>
      </c>
      <c r="U65" s="150"/>
      <c r="W65" s="22"/>
    </row>
    <row r="66" spans="1:23" s="5" customFormat="1" ht="15" thickBot="1">
      <c r="A66" s="129"/>
      <c r="B66" s="119"/>
      <c r="C66" s="185"/>
      <c r="D66" s="125"/>
      <c r="E66" s="11">
        <v>232</v>
      </c>
      <c r="F66" s="33" t="s">
        <v>20</v>
      </c>
      <c r="G66" s="72"/>
      <c r="H66" s="72">
        <v>450000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87">
        <v>1150000</v>
      </c>
      <c r="O66" s="92">
        <v>0</v>
      </c>
      <c r="P66" s="92">
        <v>0</v>
      </c>
      <c r="Q66" s="87">
        <v>500000</v>
      </c>
      <c r="R66" s="87">
        <v>1150000</v>
      </c>
      <c r="S66" s="39">
        <f t="shared" si="6"/>
        <v>3250000</v>
      </c>
      <c r="T66" s="38"/>
      <c r="U66" s="149"/>
      <c r="W66" s="22"/>
    </row>
    <row r="67" spans="1:23" s="5" customFormat="1" ht="14.25">
      <c r="A67" s="130">
        <v>20</v>
      </c>
      <c r="B67" s="130">
        <v>7000</v>
      </c>
      <c r="C67" s="179">
        <v>4662948</v>
      </c>
      <c r="D67" s="139" t="s">
        <v>48</v>
      </c>
      <c r="E67" s="12">
        <v>111</v>
      </c>
      <c r="F67" s="30" t="s">
        <v>18</v>
      </c>
      <c r="G67" s="80">
        <v>2909800</v>
      </c>
      <c r="H67" s="80">
        <v>2909800</v>
      </c>
      <c r="I67" s="80">
        <v>2909800</v>
      </c>
      <c r="J67" s="80">
        <v>2909800</v>
      </c>
      <c r="K67" s="80">
        <v>2909800</v>
      </c>
      <c r="L67" s="80">
        <v>2909800</v>
      </c>
      <c r="M67" s="80">
        <v>2909800</v>
      </c>
      <c r="N67" s="80">
        <v>2909800</v>
      </c>
      <c r="O67" s="80">
        <v>2909800</v>
      </c>
      <c r="P67" s="76">
        <v>2909800</v>
      </c>
      <c r="Q67" s="71">
        <v>2909800</v>
      </c>
      <c r="R67" s="71">
        <v>2909800</v>
      </c>
      <c r="S67" s="39">
        <f>SUM(G67:R67)</f>
        <v>34917600</v>
      </c>
      <c r="T67" s="39">
        <f>S67/12</f>
        <v>2909800</v>
      </c>
      <c r="U67" s="148">
        <f>S67+S68+S69+S70+T67+T68+T69+T70+T71+S71</f>
        <v>70765838.66666667</v>
      </c>
      <c r="W67" s="22"/>
    </row>
    <row r="68" spans="1:23" s="5" customFormat="1" ht="14.25">
      <c r="A68" s="118"/>
      <c r="B68" s="118"/>
      <c r="C68" s="180"/>
      <c r="D68" s="124"/>
      <c r="E68" s="10">
        <v>191</v>
      </c>
      <c r="F68" s="17" t="s">
        <v>29</v>
      </c>
      <c r="G68" s="71">
        <v>200000</v>
      </c>
      <c r="H68" s="71">
        <v>200000</v>
      </c>
      <c r="I68" s="71">
        <v>200000</v>
      </c>
      <c r="J68" s="71">
        <v>200000</v>
      </c>
      <c r="K68" s="71">
        <v>200000</v>
      </c>
      <c r="L68" s="71">
        <v>200000</v>
      </c>
      <c r="M68" s="71">
        <v>200000</v>
      </c>
      <c r="N68" s="71">
        <v>200000</v>
      </c>
      <c r="O68" s="71">
        <v>200000</v>
      </c>
      <c r="P68" s="71">
        <v>200000</v>
      </c>
      <c r="Q68" s="71">
        <v>200000</v>
      </c>
      <c r="R68" s="71">
        <v>200000</v>
      </c>
      <c r="S68" s="39">
        <f>SUM(G68:R68)</f>
        <v>2400000</v>
      </c>
      <c r="T68" s="36"/>
      <c r="U68" s="150"/>
      <c r="W68" s="22"/>
    </row>
    <row r="69" spans="1:23" s="5" customFormat="1" ht="14.25">
      <c r="A69" s="118"/>
      <c r="B69" s="118"/>
      <c r="C69" s="180"/>
      <c r="D69" s="124"/>
      <c r="E69" s="6">
        <v>133</v>
      </c>
      <c r="F69" s="29" t="s">
        <v>21</v>
      </c>
      <c r="G69" s="71">
        <v>872940</v>
      </c>
      <c r="H69" s="71">
        <v>872940</v>
      </c>
      <c r="I69" s="71">
        <v>872940</v>
      </c>
      <c r="J69" s="71">
        <v>872940</v>
      </c>
      <c r="K69" s="71">
        <v>872940</v>
      </c>
      <c r="L69" s="71">
        <v>872940</v>
      </c>
      <c r="M69" s="71">
        <v>872940</v>
      </c>
      <c r="N69" s="88">
        <v>0</v>
      </c>
      <c r="O69" s="88">
        <v>0</v>
      </c>
      <c r="P69" s="88">
        <v>0</v>
      </c>
      <c r="Q69" s="88">
        <v>0</v>
      </c>
      <c r="R69" s="71">
        <v>872940</v>
      </c>
      <c r="S69" s="39">
        <f>SUM(G69:R69)</f>
        <v>6983520</v>
      </c>
      <c r="T69" s="36">
        <f>S69/12</f>
        <v>581960</v>
      </c>
      <c r="U69" s="150"/>
      <c r="W69" s="22"/>
    </row>
    <row r="70" spans="1:23" s="5" customFormat="1" ht="14.25">
      <c r="A70" s="118"/>
      <c r="B70" s="118"/>
      <c r="C70" s="180"/>
      <c r="D70" s="124"/>
      <c r="E70" s="59">
        <v>232</v>
      </c>
      <c r="F70" s="58" t="s">
        <v>20</v>
      </c>
      <c r="G70" s="44" t="s">
        <v>136</v>
      </c>
      <c r="H70" s="71">
        <v>400000</v>
      </c>
      <c r="I70" s="88">
        <v>0</v>
      </c>
      <c r="J70" s="88">
        <v>0</v>
      </c>
      <c r="K70" s="88">
        <v>0</v>
      </c>
      <c r="L70" s="88">
        <v>0</v>
      </c>
      <c r="M70" s="88">
        <v>0</v>
      </c>
      <c r="N70" s="75">
        <v>450000</v>
      </c>
      <c r="O70" s="88">
        <v>0</v>
      </c>
      <c r="P70" s="88">
        <v>0</v>
      </c>
      <c r="Q70" s="88">
        <v>0</v>
      </c>
      <c r="R70" s="50" t="s">
        <v>136</v>
      </c>
      <c r="S70" s="39">
        <f>SUM(G70:R70)</f>
        <v>850000</v>
      </c>
      <c r="T70" s="36">
        <f>S70/12</f>
        <v>70833.33333333333</v>
      </c>
      <c r="U70" s="150"/>
      <c r="W70" s="22"/>
    </row>
    <row r="71" spans="1:23" s="5" customFormat="1" ht="15" thickBot="1">
      <c r="A71" s="119"/>
      <c r="B71" s="119"/>
      <c r="C71" s="185"/>
      <c r="D71" s="125"/>
      <c r="E71" s="9">
        <v>199</v>
      </c>
      <c r="F71" s="33" t="s">
        <v>26</v>
      </c>
      <c r="G71" s="92">
        <v>0</v>
      </c>
      <c r="H71" s="92">
        <v>0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72">
        <v>3960102</v>
      </c>
      <c r="O71" s="72">
        <v>3960102</v>
      </c>
      <c r="P71" s="72">
        <v>3960102</v>
      </c>
      <c r="Q71" s="72">
        <v>3960102</v>
      </c>
      <c r="R71" s="72">
        <v>4515400</v>
      </c>
      <c r="S71" s="39">
        <f>SUM(G71:R71)</f>
        <v>20355808</v>
      </c>
      <c r="T71" s="38">
        <f t="shared" si="7"/>
        <v>1696317.3333333333</v>
      </c>
      <c r="U71" s="149"/>
      <c r="W71" s="22"/>
    </row>
    <row r="72" spans="1:23" s="5" customFormat="1" ht="14.25">
      <c r="A72" s="130">
        <v>21</v>
      </c>
      <c r="B72" s="152">
        <v>7000</v>
      </c>
      <c r="C72" s="152">
        <v>1337731</v>
      </c>
      <c r="D72" s="139" t="s">
        <v>49</v>
      </c>
      <c r="E72" s="12">
        <v>111</v>
      </c>
      <c r="F72" s="30" t="s">
        <v>18</v>
      </c>
      <c r="G72" s="76">
        <v>1824055</v>
      </c>
      <c r="H72" s="76">
        <v>1824055</v>
      </c>
      <c r="I72" s="80">
        <v>1824055</v>
      </c>
      <c r="J72" s="80">
        <v>1824055</v>
      </c>
      <c r="K72" s="80">
        <v>1824055</v>
      </c>
      <c r="L72" s="80">
        <v>1824055</v>
      </c>
      <c r="M72" s="80">
        <v>1824055</v>
      </c>
      <c r="N72" s="80">
        <v>1964507</v>
      </c>
      <c r="O72" s="80">
        <v>1964507</v>
      </c>
      <c r="P72" s="80">
        <v>1964507</v>
      </c>
      <c r="Q72" s="76">
        <v>1964507</v>
      </c>
      <c r="R72" s="76">
        <v>1964507</v>
      </c>
      <c r="S72" s="39">
        <f aca="true" t="shared" si="8" ref="S72:S78">SUM(G72:R72)</f>
        <v>22590920</v>
      </c>
      <c r="T72" s="39">
        <f t="shared" si="7"/>
        <v>1882576.6666666667</v>
      </c>
      <c r="U72" s="148">
        <f>S72+S73+S74+T72+T73+T74</f>
        <v>28985996.666666668</v>
      </c>
      <c r="W72" s="22"/>
    </row>
    <row r="73" spans="1:23" s="5" customFormat="1" ht="14.25">
      <c r="A73" s="118"/>
      <c r="B73" s="153"/>
      <c r="C73" s="153"/>
      <c r="D73" s="124"/>
      <c r="E73" s="10">
        <v>191</v>
      </c>
      <c r="F73" s="17" t="s">
        <v>29</v>
      </c>
      <c r="G73" s="71">
        <v>200000</v>
      </c>
      <c r="H73" s="71">
        <v>200000</v>
      </c>
      <c r="I73" s="71">
        <v>200000</v>
      </c>
      <c r="J73" s="71">
        <v>200000</v>
      </c>
      <c r="K73" s="71">
        <v>200000</v>
      </c>
      <c r="L73" s="71">
        <v>200000</v>
      </c>
      <c r="M73" s="71">
        <v>200000</v>
      </c>
      <c r="N73" s="71">
        <v>200000</v>
      </c>
      <c r="O73" s="71">
        <v>200000</v>
      </c>
      <c r="P73" s="71">
        <v>200000</v>
      </c>
      <c r="Q73" s="71">
        <v>200000</v>
      </c>
      <c r="R73" s="71">
        <v>200000</v>
      </c>
      <c r="S73" s="39">
        <f t="shared" si="8"/>
        <v>2400000</v>
      </c>
      <c r="T73" s="36"/>
      <c r="U73" s="150"/>
      <c r="W73" s="22"/>
    </row>
    <row r="74" spans="1:23" s="5" customFormat="1" ht="15" thickBot="1">
      <c r="A74" s="118"/>
      <c r="B74" s="153"/>
      <c r="C74" s="153"/>
      <c r="D74" s="124"/>
      <c r="E74" s="10">
        <v>232</v>
      </c>
      <c r="F74" s="17" t="s">
        <v>20</v>
      </c>
      <c r="G74" s="72"/>
      <c r="H74" s="72">
        <v>300000</v>
      </c>
      <c r="I74" s="72">
        <v>300000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89">
        <v>450000</v>
      </c>
      <c r="Q74" s="89">
        <v>450000</v>
      </c>
      <c r="R74" s="89">
        <v>450000</v>
      </c>
      <c r="S74" s="38">
        <f t="shared" si="8"/>
        <v>1950000</v>
      </c>
      <c r="T74" s="38">
        <f t="shared" si="7"/>
        <v>162500</v>
      </c>
      <c r="U74" s="149"/>
      <c r="W74" s="22"/>
    </row>
    <row r="75" spans="1:23" s="5" customFormat="1" ht="14.25">
      <c r="A75" s="130">
        <v>22</v>
      </c>
      <c r="B75" s="152">
        <v>7000</v>
      </c>
      <c r="C75" s="152">
        <v>998344</v>
      </c>
      <c r="D75" s="139" t="s">
        <v>50</v>
      </c>
      <c r="E75" s="12">
        <v>111</v>
      </c>
      <c r="F75" s="30" t="s">
        <v>18</v>
      </c>
      <c r="G75" s="76">
        <v>1824055</v>
      </c>
      <c r="H75" s="76">
        <v>1824055</v>
      </c>
      <c r="I75" s="76">
        <v>1824055</v>
      </c>
      <c r="J75" s="76">
        <v>1824055</v>
      </c>
      <c r="K75" s="76">
        <v>1824055</v>
      </c>
      <c r="L75" s="76">
        <v>1824055</v>
      </c>
      <c r="M75" s="76">
        <v>1824055</v>
      </c>
      <c r="N75" s="76">
        <v>1964507</v>
      </c>
      <c r="O75" s="76">
        <v>1964507</v>
      </c>
      <c r="P75" s="76">
        <v>1964507</v>
      </c>
      <c r="Q75" s="76">
        <v>1964507</v>
      </c>
      <c r="R75" s="76">
        <v>1964507</v>
      </c>
      <c r="S75" s="39">
        <f t="shared" si="8"/>
        <v>22590920</v>
      </c>
      <c r="T75" s="39">
        <f t="shared" si="7"/>
        <v>1882576.6666666667</v>
      </c>
      <c r="U75" s="148">
        <f>S75+S76+S77+T75+T76+T77</f>
        <v>28552663.333333336</v>
      </c>
      <c r="W75" s="22"/>
    </row>
    <row r="76" spans="1:23" s="5" customFormat="1" ht="14.25">
      <c r="A76" s="118"/>
      <c r="B76" s="153"/>
      <c r="C76" s="153"/>
      <c r="D76" s="124"/>
      <c r="E76" s="10">
        <v>191</v>
      </c>
      <c r="F76" s="17" t="s">
        <v>29</v>
      </c>
      <c r="G76" s="77">
        <v>200000</v>
      </c>
      <c r="H76" s="77">
        <v>200000</v>
      </c>
      <c r="I76" s="77">
        <v>200000</v>
      </c>
      <c r="J76" s="77">
        <v>200000</v>
      </c>
      <c r="K76" s="77">
        <v>200000</v>
      </c>
      <c r="L76" s="77">
        <v>200000</v>
      </c>
      <c r="M76" s="77">
        <v>200000</v>
      </c>
      <c r="N76" s="77">
        <v>200000</v>
      </c>
      <c r="O76" s="77">
        <v>200000</v>
      </c>
      <c r="P76" s="77">
        <v>200000</v>
      </c>
      <c r="Q76" s="77">
        <v>200000</v>
      </c>
      <c r="R76" s="77">
        <v>200000</v>
      </c>
      <c r="S76" s="39">
        <f t="shared" si="8"/>
        <v>2400000</v>
      </c>
      <c r="T76" s="36"/>
      <c r="U76" s="150"/>
      <c r="W76" s="22"/>
    </row>
    <row r="77" spans="1:23" s="5" customFormat="1" ht="15" thickBot="1">
      <c r="A77" s="118"/>
      <c r="B77" s="153"/>
      <c r="C77" s="153"/>
      <c r="D77" s="124"/>
      <c r="E77" s="10">
        <v>232</v>
      </c>
      <c r="F77" s="17" t="s">
        <v>20</v>
      </c>
      <c r="G77" s="72"/>
      <c r="H77" s="72"/>
      <c r="I77" s="72">
        <v>450000</v>
      </c>
      <c r="J77" s="72">
        <v>300000</v>
      </c>
      <c r="K77" s="92">
        <v>0</v>
      </c>
      <c r="L77" s="72">
        <v>200000</v>
      </c>
      <c r="M77" s="92">
        <v>0</v>
      </c>
      <c r="N77" s="92">
        <v>0</v>
      </c>
      <c r="O77" s="92">
        <v>0</v>
      </c>
      <c r="P77" s="72">
        <v>300000</v>
      </c>
      <c r="Q77" s="72">
        <v>300000</v>
      </c>
      <c r="R77" s="43" t="s">
        <v>136</v>
      </c>
      <c r="S77" s="38">
        <f t="shared" si="8"/>
        <v>1550000</v>
      </c>
      <c r="T77" s="38">
        <f t="shared" si="7"/>
        <v>129166.66666666667</v>
      </c>
      <c r="U77" s="149"/>
      <c r="W77" s="22"/>
    </row>
    <row r="78" spans="1:23" s="5" customFormat="1" ht="14.25">
      <c r="A78" s="130">
        <v>23</v>
      </c>
      <c r="B78" s="130">
        <v>7000</v>
      </c>
      <c r="C78" s="152">
        <v>3509647</v>
      </c>
      <c r="D78" s="139" t="s">
        <v>51</v>
      </c>
      <c r="E78" s="12">
        <v>111</v>
      </c>
      <c r="F78" s="30" t="s">
        <v>18</v>
      </c>
      <c r="G78" s="71">
        <v>1824055</v>
      </c>
      <c r="H78" s="71">
        <v>1824055</v>
      </c>
      <c r="I78" s="71">
        <v>1824055</v>
      </c>
      <c r="J78" s="71">
        <v>1824055</v>
      </c>
      <c r="K78" s="76">
        <v>1824055</v>
      </c>
      <c r="L78" s="76">
        <v>1824055</v>
      </c>
      <c r="M78" s="76">
        <v>1824055</v>
      </c>
      <c r="N78" s="76">
        <v>1964507</v>
      </c>
      <c r="O78" s="76">
        <v>1964507</v>
      </c>
      <c r="P78" s="71">
        <v>1964507</v>
      </c>
      <c r="Q78" s="71">
        <v>1964507</v>
      </c>
      <c r="R78" s="71">
        <v>1964507</v>
      </c>
      <c r="S78" s="39">
        <f t="shared" si="8"/>
        <v>22590920</v>
      </c>
      <c r="T78" s="39">
        <f t="shared" si="7"/>
        <v>1882576.6666666667</v>
      </c>
      <c r="U78" s="148">
        <f>S78+S79+S81+T78+T79+T81</f>
        <v>28059133.5</v>
      </c>
      <c r="W78" s="22"/>
    </row>
    <row r="79" spans="1:23" s="5" customFormat="1" ht="14.25">
      <c r="A79" s="118"/>
      <c r="B79" s="118"/>
      <c r="C79" s="153"/>
      <c r="D79" s="124"/>
      <c r="E79" s="10">
        <v>191</v>
      </c>
      <c r="F79" s="17" t="s">
        <v>29</v>
      </c>
      <c r="G79" s="71">
        <v>200000</v>
      </c>
      <c r="H79" s="71">
        <v>200000</v>
      </c>
      <c r="I79" s="71">
        <v>200000</v>
      </c>
      <c r="J79" s="71">
        <v>200000</v>
      </c>
      <c r="K79" s="71">
        <v>200000</v>
      </c>
      <c r="L79" s="71">
        <v>200000</v>
      </c>
      <c r="M79" s="71">
        <v>200000</v>
      </c>
      <c r="N79" s="71">
        <v>200000</v>
      </c>
      <c r="O79" s="71">
        <v>200000</v>
      </c>
      <c r="P79" s="71">
        <v>200000</v>
      </c>
      <c r="Q79" s="71">
        <v>200000</v>
      </c>
      <c r="R79" s="71">
        <v>200000</v>
      </c>
      <c r="S79" s="39">
        <f aca="true" t="shared" si="9" ref="S79:S109">SUM(G79:R79)</f>
        <v>2400000</v>
      </c>
      <c r="T79" s="36"/>
      <c r="U79" s="150"/>
      <c r="W79" s="22"/>
    </row>
    <row r="80" spans="1:23" s="5" customFormat="1" ht="14.25">
      <c r="A80" s="118"/>
      <c r="B80" s="118"/>
      <c r="C80" s="153"/>
      <c r="D80" s="124"/>
      <c r="E80" s="10">
        <v>232</v>
      </c>
      <c r="F80" s="29" t="s">
        <v>20</v>
      </c>
      <c r="G80" s="88">
        <v>0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88">
        <v>0</v>
      </c>
      <c r="N80" s="88">
        <v>0</v>
      </c>
      <c r="O80" s="88">
        <v>0</v>
      </c>
      <c r="P80" s="88">
        <v>0</v>
      </c>
      <c r="Q80" s="88">
        <v>0</v>
      </c>
      <c r="R80" s="52" t="s">
        <v>136</v>
      </c>
      <c r="S80" s="39">
        <f t="shared" si="9"/>
        <v>0</v>
      </c>
      <c r="T80" s="36">
        <f t="shared" si="7"/>
        <v>0</v>
      </c>
      <c r="U80" s="150"/>
      <c r="W80" s="22"/>
    </row>
    <row r="81" spans="1:23" s="5" customFormat="1" ht="15" thickBot="1">
      <c r="A81" s="118"/>
      <c r="B81" s="118"/>
      <c r="C81" s="153"/>
      <c r="D81" s="124"/>
      <c r="E81" s="10">
        <v>133</v>
      </c>
      <c r="F81" s="33" t="s">
        <v>21</v>
      </c>
      <c r="G81" s="72">
        <v>547217</v>
      </c>
      <c r="H81" s="72">
        <v>547217</v>
      </c>
      <c r="I81" s="92">
        <v>0</v>
      </c>
      <c r="J81" s="92">
        <v>0</v>
      </c>
      <c r="K81" s="92">
        <v>0</v>
      </c>
      <c r="L81" s="92">
        <v>0</v>
      </c>
      <c r="M81" s="92">
        <v>0</v>
      </c>
      <c r="N81" s="92">
        <v>0</v>
      </c>
      <c r="O81" s="92">
        <v>0</v>
      </c>
      <c r="P81" s="92">
        <v>0</v>
      </c>
      <c r="Q81" s="92">
        <v>0</v>
      </c>
      <c r="R81" s="37" t="s">
        <v>136</v>
      </c>
      <c r="S81" s="38">
        <f t="shared" si="9"/>
        <v>1094434</v>
      </c>
      <c r="T81" s="38">
        <f t="shared" si="7"/>
        <v>91202.83333333333</v>
      </c>
      <c r="U81" s="149"/>
      <c r="W81" s="22"/>
    </row>
    <row r="82" spans="1:23" s="5" customFormat="1" ht="14.25">
      <c r="A82" s="130">
        <v>24</v>
      </c>
      <c r="B82" s="130">
        <v>7000</v>
      </c>
      <c r="C82" s="152">
        <v>494510</v>
      </c>
      <c r="D82" s="139" t="s">
        <v>52</v>
      </c>
      <c r="E82" s="12">
        <v>111</v>
      </c>
      <c r="F82" s="30" t="s">
        <v>18</v>
      </c>
      <c r="G82" s="76">
        <v>1824055</v>
      </c>
      <c r="H82" s="76">
        <v>1824055</v>
      </c>
      <c r="I82" s="76">
        <v>1824055</v>
      </c>
      <c r="J82" s="76">
        <v>1824055</v>
      </c>
      <c r="K82" s="76">
        <v>1824055</v>
      </c>
      <c r="L82" s="76">
        <v>1824055</v>
      </c>
      <c r="M82" s="76">
        <v>1824055</v>
      </c>
      <c r="N82" s="76">
        <v>1964507</v>
      </c>
      <c r="O82" s="76">
        <v>1964507</v>
      </c>
      <c r="P82" s="76">
        <v>1964507</v>
      </c>
      <c r="Q82" s="76">
        <v>1964507</v>
      </c>
      <c r="R82" s="76">
        <v>1964507</v>
      </c>
      <c r="S82" s="39">
        <f t="shared" si="9"/>
        <v>22590920</v>
      </c>
      <c r="T82" s="39">
        <f t="shared" si="7"/>
        <v>1882576.6666666667</v>
      </c>
      <c r="U82" s="148">
        <f>S82+S83+T82+T83</f>
        <v>26873496.666666668</v>
      </c>
      <c r="W82" s="22"/>
    </row>
    <row r="83" spans="1:23" s="5" customFormat="1" ht="14.25">
      <c r="A83" s="118"/>
      <c r="B83" s="118"/>
      <c r="C83" s="153"/>
      <c r="D83" s="124"/>
      <c r="E83" s="10">
        <v>191</v>
      </c>
      <c r="F83" s="17" t="s">
        <v>29</v>
      </c>
      <c r="G83" s="77">
        <v>200000</v>
      </c>
      <c r="H83" s="77">
        <v>200000</v>
      </c>
      <c r="I83" s="77">
        <v>200000</v>
      </c>
      <c r="J83" s="77">
        <v>200000</v>
      </c>
      <c r="K83" s="77">
        <v>200000</v>
      </c>
      <c r="L83" s="77">
        <v>200000</v>
      </c>
      <c r="M83" s="77">
        <v>200000</v>
      </c>
      <c r="N83" s="77">
        <v>200000</v>
      </c>
      <c r="O83" s="77">
        <v>200000</v>
      </c>
      <c r="P83" s="77">
        <v>200000</v>
      </c>
      <c r="Q83" s="77">
        <v>200000</v>
      </c>
      <c r="R83" s="77">
        <v>200000</v>
      </c>
      <c r="S83" s="39">
        <f t="shared" si="9"/>
        <v>2400000</v>
      </c>
      <c r="T83" s="39"/>
      <c r="U83" s="150"/>
      <c r="W83" s="22"/>
    </row>
    <row r="84" spans="1:23" s="5" customFormat="1" ht="15" thickBot="1">
      <c r="A84" s="118"/>
      <c r="B84" s="118"/>
      <c r="C84" s="154"/>
      <c r="D84" s="125"/>
      <c r="E84" s="9">
        <v>133</v>
      </c>
      <c r="F84" s="33" t="s">
        <v>21</v>
      </c>
      <c r="G84" s="52" t="s">
        <v>136</v>
      </c>
      <c r="H84" s="52" t="s">
        <v>136</v>
      </c>
      <c r="I84" s="52" t="s">
        <v>136</v>
      </c>
      <c r="J84" s="52" t="s">
        <v>136</v>
      </c>
      <c r="K84" s="52" t="s">
        <v>136</v>
      </c>
      <c r="L84" s="52" t="s">
        <v>136</v>
      </c>
      <c r="M84" s="52" t="s">
        <v>136</v>
      </c>
      <c r="N84" s="52" t="s">
        <v>136</v>
      </c>
      <c r="O84" s="52" t="s">
        <v>136</v>
      </c>
      <c r="P84" s="60" t="s">
        <v>136</v>
      </c>
      <c r="Q84" s="60" t="s">
        <v>136</v>
      </c>
      <c r="R84" s="60" t="s">
        <v>136</v>
      </c>
      <c r="S84" s="49">
        <f t="shared" si="9"/>
        <v>0</v>
      </c>
      <c r="T84" s="49">
        <f t="shared" si="7"/>
        <v>0</v>
      </c>
      <c r="U84" s="150"/>
      <c r="W84" s="22"/>
    </row>
    <row r="85" spans="1:25" s="5" customFormat="1" ht="14.25">
      <c r="A85" s="130">
        <v>25</v>
      </c>
      <c r="B85" s="130">
        <v>7000</v>
      </c>
      <c r="C85" s="161">
        <v>850646</v>
      </c>
      <c r="D85" s="144" t="s">
        <v>53</v>
      </c>
      <c r="E85" s="14">
        <v>111</v>
      </c>
      <c r="F85" s="30" t="s">
        <v>18</v>
      </c>
      <c r="G85" s="80">
        <v>1824055</v>
      </c>
      <c r="H85" s="80">
        <v>1824055</v>
      </c>
      <c r="I85" s="80">
        <v>1824055</v>
      </c>
      <c r="J85" s="80">
        <v>1824055</v>
      </c>
      <c r="K85" s="80">
        <v>1824055</v>
      </c>
      <c r="L85" s="80">
        <v>1824055</v>
      </c>
      <c r="M85" s="80">
        <v>1824055</v>
      </c>
      <c r="N85" s="80">
        <v>1964507</v>
      </c>
      <c r="O85" s="80">
        <v>1964507</v>
      </c>
      <c r="P85" s="80">
        <v>1964507</v>
      </c>
      <c r="Q85" s="80">
        <v>1964507</v>
      </c>
      <c r="R85" s="80">
        <v>1964507</v>
      </c>
      <c r="S85" s="47">
        <f t="shared" si="9"/>
        <v>22590920</v>
      </c>
      <c r="T85" s="47">
        <f t="shared" si="7"/>
        <v>1882576.6666666667</v>
      </c>
      <c r="U85" s="136">
        <f>S85+S86+S87+S88+T85+T86+T87+T88</f>
        <v>46297663.33333333</v>
      </c>
      <c r="W85" s="22"/>
      <c r="Y85" s="22"/>
    </row>
    <row r="86" spans="1:25" s="5" customFormat="1" ht="14.25">
      <c r="A86" s="118"/>
      <c r="B86" s="118"/>
      <c r="C86" s="169"/>
      <c r="D86" s="171"/>
      <c r="E86" s="6">
        <v>191</v>
      </c>
      <c r="F86" s="29" t="s">
        <v>29</v>
      </c>
      <c r="G86" s="71">
        <v>200000</v>
      </c>
      <c r="H86" s="71">
        <v>200000</v>
      </c>
      <c r="I86" s="71">
        <v>200000</v>
      </c>
      <c r="J86" s="71">
        <v>200000</v>
      </c>
      <c r="K86" s="71">
        <v>200000</v>
      </c>
      <c r="L86" s="71">
        <v>200000</v>
      </c>
      <c r="M86" s="71">
        <v>200000</v>
      </c>
      <c r="N86" s="71">
        <v>200000</v>
      </c>
      <c r="O86" s="71">
        <v>200000</v>
      </c>
      <c r="P86" s="71">
        <v>200000</v>
      </c>
      <c r="Q86" s="71">
        <v>200000</v>
      </c>
      <c r="R86" s="71">
        <v>200000</v>
      </c>
      <c r="S86" s="36">
        <f t="shared" si="9"/>
        <v>2400000</v>
      </c>
      <c r="T86" s="36"/>
      <c r="U86" s="178"/>
      <c r="W86" s="22"/>
      <c r="Y86" s="22"/>
    </row>
    <row r="87" spans="1:25" s="5" customFormat="1" ht="14.25">
      <c r="A87" s="118"/>
      <c r="B87" s="118"/>
      <c r="C87" s="169"/>
      <c r="D87" s="171"/>
      <c r="E87" s="6">
        <v>133</v>
      </c>
      <c r="F87" s="29" t="s">
        <v>21</v>
      </c>
      <c r="G87" s="71">
        <v>540000</v>
      </c>
      <c r="H87" s="71">
        <v>540000</v>
      </c>
      <c r="I87" s="71">
        <v>540000</v>
      </c>
      <c r="J87" s="71">
        <v>540000</v>
      </c>
      <c r="K87" s="71">
        <v>540000</v>
      </c>
      <c r="L87" s="71">
        <v>540000</v>
      </c>
      <c r="M87" s="71">
        <v>540000</v>
      </c>
      <c r="N87" s="71">
        <v>540000</v>
      </c>
      <c r="O87" s="71">
        <v>540000</v>
      </c>
      <c r="P87" s="71">
        <v>540000</v>
      </c>
      <c r="Q87" s="71">
        <v>540000</v>
      </c>
      <c r="R87" s="71">
        <v>540000</v>
      </c>
      <c r="S87" s="36">
        <f t="shared" si="9"/>
        <v>6480000</v>
      </c>
      <c r="T87" s="36">
        <f t="shared" si="7"/>
        <v>540000</v>
      </c>
      <c r="U87" s="178"/>
      <c r="W87" s="22"/>
      <c r="Y87" s="22"/>
    </row>
    <row r="88" spans="1:23" s="5" customFormat="1" ht="15" thickBot="1">
      <c r="A88" s="118"/>
      <c r="B88" s="118"/>
      <c r="C88" s="162"/>
      <c r="D88" s="145"/>
      <c r="E88" s="11">
        <v>232</v>
      </c>
      <c r="F88" s="31" t="s">
        <v>20</v>
      </c>
      <c r="G88" s="72">
        <v>300000</v>
      </c>
      <c r="H88" s="72">
        <v>1650000</v>
      </c>
      <c r="I88" s="72">
        <v>900000</v>
      </c>
      <c r="J88" s="72">
        <v>300000</v>
      </c>
      <c r="K88" s="72">
        <v>100000</v>
      </c>
      <c r="L88" s="72">
        <v>1650000</v>
      </c>
      <c r="M88" s="72">
        <v>1650000</v>
      </c>
      <c r="N88" s="72">
        <v>2250000</v>
      </c>
      <c r="O88" s="88">
        <v>0</v>
      </c>
      <c r="P88" s="89">
        <v>300000</v>
      </c>
      <c r="Q88" s="89">
        <v>2350000</v>
      </c>
      <c r="R88" s="37" t="s">
        <v>136</v>
      </c>
      <c r="S88" s="38">
        <f t="shared" si="9"/>
        <v>11450000</v>
      </c>
      <c r="T88" s="38">
        <f t="shared" si="7"/>
        <v>954166.6666666666</v>
      </c>
      <c r="U88" s="137"/>
      <c r="W88" s="22"/>
    </row>
    <row r="89" spans="1:23" s="5" customFormat="1" ht="14.25">
      <c r="A89" s="128">
        <v>26</v>
      </c>
      <c r="B89" s="152">
        <v>7000</v>
      </c>
      <c r="C89" s="153">
        <v>2826094</v>
      </c>
      <c r="D89" s="124" t="s">
        <v>54</v>
      </c>
      <c r="E89" s="10">
        <v>111</v>
      </c>
      <c r="F89" s="17" t="s">
        <v>18</v>
      </c>
      <c r="G89" s="76">
        <v>1824055</v>
      </c>
      <c r="H89" s="80">
        <v>1824055</v>
      </c>
      <c r="I89" s="80">
        <v>1824055</v>
      </c>
      <c r="J89" s="80">
        <v>1824055</v>
      </c>
      <c r="K89" s="80">
        <v>1824055</v>
      </c>
      <c r="L89" s="80">
        <v>1824055</v>
      </c>
      <c r="M89" s="80">
        <v>1824055</v>
      </c>
      <c r="N89" s="80">
        <v>1964507</v>
      </c>
      <c r="O89" s="80">
        <v>1964507</v>
      </c>
      <c r="P89" s="80">
        <v>1964507</v>
      </c>
      <c r="Q89" s="80">
        <v>1964507</v>
      </c>
      <c r="R89" s="80">
        <v>1964507</v>
      </c>
      <c r="S89" s="47">
        <f t="shared" si="9"/>
        <v>22590920</v>
      </c>
      <c r="T89" s="47">
        <f t="shared" si="7"/>
        <v>1882576.6666666667</v>
      </c>
      <c r="U89" s="148">
        <f>S89+S90+S91+T89+T90+T91</f>
        <v>30665163.333333336</v>
      </c>
      <c r="W89" s="22"/>
    </row>
    <row r="90" spans="1:23" s="5" customFormat="1" ht="14.25">
      <c r="A90" s="184"/>
      <c r="B90" s="153"/>
      <c r="C90" s="153"/>
      <c r="D90" s="124"/>
      <c r="E90" s="10">
        <v>232</v>
      </c>
      <c r="F90" s="17" t="s">
        <v>20</v>
      </c>
      <c r="G90" s="88">
        <v>0</v>
      </c>
      <c r="H90" s="75">
        <v>300000</v>
      </c>
      <c r="I90" s="75">
        <v>300000</v>
      </c>
      <c r="J90" s="88">
        <v>0</v>
      </c>
      <c r="K90" s="88">
        <v>0</v>
      </c>
      <c r="L90" s="88">
        <v>0</v>
      </c>
      <c r="M90" s="75">
        <v>300000</v>
      </c>
      <c r="N90" s="75">
        <v>1250000</v>
      </c>
      <c r="O90" s="88">
        <v>0</v>
      </c>
      <c r="P90" s="75">
        <v>450000</v>
      </c>
      <c r="Q90" s="75">
        <v>450000</v>
      </c>
      <c r="R90" s="75">
        <v>450000</v>
      </c>
      <c r="S90" s="39">
        <f t="shared" si="9"/>
        <v>3500000</v>
      </c>
      <c r="T90" s="39">
        <f t="shared" si="7"/>
        <v>291666.6666666667</v>
      </c>
      <c r="U90" s="150"/>
      <c r="W90" s="22"/>
    </row>
    <row r="91" spans="1:23" s="5" customFormat="1" ht="15" thickBot="1">
      <c r="A91" s="129"/>
      <c r="B91" s="154"/>
      <c r="C91" s="154"/>
      <c r="D91" s="125"/>
      <c r="E91" s="9">
        <v>191</v>
      </c>
      <c r="F91" s="33" t="s">
        <v>29</v>
      </c>
      <c r="G91" s="89">
        <v>200000</v>
      </c>
      <c r="H91" s="89">
        <v>200000</v>
      </c>
      <c r="I91" s="89">
        <v>200000</v>
      </c>
      <c r="J91" s="89">
        <v>200000</v>
      </c>
      <c r="K91" s="89">
        <v>200000</v>
      </c>
      <c r="L91" s="89">
        <v>200000</v>
      </c>
      <c r="M91" s="89">
        <v>200000</v>
      </c>
      <c r="N91" s="89">
        <v>200000</v>
      </c>
      <c r="O91" s="89">
        <v>200000</v>
      </c>
      <c r="P91" s="89">
        <v>200000</v>
      </c>
      <c r="Q91" s="89">
        <v>200000</v>
      </c>
      <c r="R91" s="89">
        <v>200000</v>
      </c>
      <c r="S91" s="38">
        <f t="shared" si="9"/>
        <v>2400000</v>
      </c>
      <c r="T91" s="38"/>
      <c r="U91" s="149"/>
      <c r="W91" s="22"/>
    </row>
    <row r="92" spans="1:23" s="5" customFormat="1" ht="14.25">
      <c r="A92" s="130">
        <v>27</v>
      </c>
      <c r="B92" s="152">
        <v>7000</v>
      </c>
      <c r="C92" s="152">
        <v>1303255</v>
      </c>
      <c r="D92" s="139" t="s">
        <v>55</v>
      </c>
      <c r="E92" s="12">
        <v>111</v>
      </c>
      <c r="F92" s="30" t="s">
        <v>18</v>
      </c>
      <c r="G92" s="71">
        <v>1824055</v>
      </c>
      <c r="H92" s="71">
        <v>1824055</v>
      </c>
      <c r="I92" s="71">
        <v>1824055</v>
      </c>
      <c r="J92" s="71">
        <v>1824055</v>
      </c>
      <c r="K92" s="71">
        <v>1824055</v>
      </c>
      <c r="L92" s="71">
        <v>1824055</v>
      </c>
      <c r="M92" s="71">
        <v>1824055</v>
      </c>
      <c r="N92" s="71">
        <v>1964507</v>
      </c>
      <c r="O92" s="71">
        <v>1964507</v>
      </c>
      <c r="P92" s="71">
        <v>1964507</v>
      </c>
      <c r="Q92" s="71">
        <v>1964507</v>
      </c>
      <c r="R92" s="71">
        <v>1964507</v>
      </c>
      <c r="S92" s="39">
        <f t="shared" si="9"/>
        <v>22590920</v>
      </c>
      <c r="T92" s="39">
        <f t="shared" si="7"/>
        <v>1882576.6666666667</v>
      </c>
      <c r="U92" s="148">
        <f>S92+S93+T92+T93</f>
        <v>26873496.666666668</v>
      </c>
      <c r="W92" s="22"/>
    </row>
    <row r="93" spans="1:28" s="5" customFormat="1" ht="15" thickBot="1">
      <c r="A93" s="119"/>
      <c r="B93" s="154"/>
      <c r="C93" s="154"/>
      <c r="D93" s="125"/>
      <c r="E93" s="9">
        <v>191</v>
      </c>
      <c r="F93" s="33" t="s">
        <v>29</v>
      </c>
      <c r="G93" s="73">
        <v>200000</v>
      </c>
      <c r="H93" s="73">
        <v>200000</v>
      </c>
      <c r="I93" s="73">
        <v>200000</v>
      </c>
      <c r="J93" s="73">
        <v>200000</v>
      </c>
      <c r="K93" s="73">
        <v>200000</v>
      </c>
      <c r="L93" s="73">
        <v>200000</v>
      </c>
      <c r="M93" s="73">
        <v>200000</v>
      </c>
      <c r="N93" s="73">
        <v>200000</v>
      </c>
      <c r="O93" s="73">
        <v>200000</v>
      </c>
      <c r="P93" s="73">
        <v>200000</v>
      </c>
      <c r="Q93" s="73">
        <v>200000</v>
      </c>
      <c r="R93" s="73">
        <v>200000</v>
      </c>
      <c r="S93" s="38">
        <f t="shared" si="9"/>
        <v>2400000</v>
      </c>
      <c r="T93" s="38"/>
      <c r="U93" s="149"/>
      <c r="W93" s="22"/>
      <c r="Z93" s="208"/>
      <c r="AA93" s="209"/>
      <c r="AB93" s="209"/>
    </row>
    <row r="94" spans="1:23" s="5" customFormat="1" ht="14.25" customHeight="1">
      <c r="A94" s="130">
        <v>28</v>
      </c>
      <c r="B94" s="130">
        <v>8000</v>
      </c>
      <c r="C94" s="138">
        <v>1231195</v>
      </c>
      <c r="D94" s="139" t="s">
        <v>56</v>
      </c>
      <c r="E94" s="12">
        <v>111</v>
      </c>
      <c r="F94" s="30" t="s">
        <v>18</v>
      </c>
      <c r="G94" s="71">
        <v>1824055</v>
      </c>
      <c r="H94" s="71">
        <v>1824055</v>
      </c>
      <c r="I94" s="71">
        <v>1824055</v>
      </c>
      <c r="J94" s="71">
        <v>1824055</v>
      </c>
      <c r="K94" s="71">
        <v>1824055</v>
      </c>
      <c r="L94" s="71">
        <v>1824055</v>
      </c>
      <c r="M94" s="71">
        <v>1824055</v>
      </c>
      <c r="N94" s="71">
        <v>1964507</v>
      </c>
      <c r="O94" s="71">
        <v>1964507</v>
      </c>
      <c r="P94" s="71">
        <v>1964507</v>
      </c>
      <c r="Q94" s="71">
        <v>1964507</v>
      </c>
      <c r="R94" s="71">
        <v>1964507</v>
      </c>
      <c r="S94" s="39">
        <f t="shared" si="9"/>
        <v>22590920</v>
      </c>
      <c r="T94" s="39">
        <f t="shared" si="7"/>
        <v>1882576.6666666667</v>
      </c>
      <c r="U94" s="148">
        <f>S94+S95+S96+S97+T94+T95+T96+T97</f>
        <v>51876830</v>
      </c>
      <c r="W94" s="22"/>
    </row>
    <row r="95" spans="1:23" s="5" customFormat="1" ht="14.25" customHeight="1">
      <c r="A95" s="118"/>
      <c r="B95" s="118"/>
      <c r="C95" s="122"/>
      <c r="D95" s="124"/>
      <c r="E95" s="10">
        <v>191</v>
      </c>
      <c r="F95" s="17" t="s">
        <v>29</v>
      </c>
      <c r="G95" s="71">
        <v>200000</v>
      </c>
      <c r="H95" s="71">
        <v>200000</v>
      </c>
      <c r="I95" s="71">
        <v>200000</v>
      </c>
      <c r="J95" s="71">
        <v>200000</v>
      </c>
      <c r="K95" s="71">
        <v>200000</v>
      </c>
      <c r="L95" s="71">
        <v>200000</v>
      </c>
      <c r="M95" s="71">
        <v>200000</v>
      </c>
      <c r="N95" s="71">
        <v>200000</v>
      </c>
      <c r="O95" s="71">
        <v>200000</v>
      </c>
      <c r="P95" s="71">
        <v>200000</v>
      </c>
      <c r="Q95" s="71">
        <v>200000</v>
      </c>
      <c r="R95" s="71">
        <v>200000</v>
      </c>
      <c r="S95" s="36">
        <f t="shared" si="9"/>
        <v>2400000</v>
      </c>
      <c r="T95" s="36"/>
      <c r="U95" s="150"/>
      <c r="W95" s="22"/>
    </row>
    <row r="96" spans="1:23" s="5" customFormat="1" ht="14.25" customHeight="1">
      <c r="A96" s="118"/>
      <c r="B96" s="118"/>
      <c r="C96" s="122"/>
      <c r="D96" s="124"/>
      <c r="E96" s="6">
        <v>133</v>
      </c>
      <c r="F96" s="29" t="s">
        <v>21</v>
      </c>
      <c r="G96" s="75">
        <v>540000</v>
      </c>
      <c r="H96" s="75">
        <v>540000</v>
      </c>
      <c r="I96" s="75">
        <v>540000</v>
      </c>
      <c r="J96" s="75">
        <v>540000</v>
      </c>
      <c r="K96" s="75">
        <v>540000</v>
      </c>
      <c r="L96" s="75">
        <v>540000</v>
      </c>
      <c r="M96" s="75">
        <v>540000</v>
      </c>
      <c r="N96" s="75">
        <v>540000</v>
      </c>
      <c r="O96" s="75">
        <v>540000</v>
      </c>
      <c r="P96" s="75">
        <v>540000</v>
      </c>
      <c r="Q96" s="75">
        <v>540000</v>
      </c>
      <c r="R96" s="75">
        <v>540000</v>
      </c>
      <c r="S96" s="49">
        <f t="shared" si="9"/>
        <v>6480000</v>
      </c>
      <c r="T96" s="49">
        <f t="shared" si="7"/>
        <v>540000</v>
      </c>
      <c r="U96" s="150"/>
      <c r="W96" s="22"/>
    </row>
    <row r="97" spans="1:23" s="5" customFormat="1" ht="15" customHeight="1" thickBot="1">
      <c r="A97" s="118"/>
      <c r="B97" s="118"/>
      <c r="C97" s="122"/>
      <c r="D97" s="125"/>
      <c r="E97" s="10">
        <v>232</v>
      </c>
      <c r="F97" s="17" t="s">
        <v>20</v>
      </c>
      <c r="G97" s="72">
        <v>1600000</v>
      </c>
      <c r="H97" s="72">
        <v>2500000</v>
      </c>
      <c r="I97" s="72">
        <v>1800000</v>
      </c>
      <c r="J97" s="72">
        <v>2100000</v>
      </c>
      <c r="K97" s="72">
        <v>200000</v>
      </c>
      <c r="L97" s="72">
        <v>2250000</v>
      </c>
      <c r="M97" s="72">
        <v>900000</v>
      </c>
      <c r="N97" s="72">
        <v>1700000</v>
      </c>
      <c r="O97" s="88">
        <v>0</v>
      </c>
      <c r="P97" s="72">
        <v>900000</v>
      </c>
      <c r="Q97" s="72">
        <v>1050000</v>
      </c>
      <c r="R97" s="106">
        <v>1600000</v>
      </c>
      <c r="S97" s="107">
        <f t="shared" si="9"/>
        <v>16600000</v>
      </c>
      <c r="T97" s="38">
        <f t="shared" si="7"/>
        <v>1383333.3333333333</v>
      </c>
      <c r="U97" s="149"/>
      <c r="W97" s="22"/>
    </row>
    <row r="98" spans="1:23" s="5" customFormat="1" ht="14.25">
      <c r="A98" s="128">
        <v>29</v>
      </c>
      <c r="B98" s="130">
        <v>8000</v>
      </c>
      <c r="C98" s="138">
        <v>972641</v>
      </c>
      <c r="D98" s="139" t="s">
        <v>57</v>
      </c>
      <c r="E98" s="12">
        <v>111</v>
      </c>
      <c r="F98" s="30" t="s">
        <v>18</v>
      </c>
      <c r="G98" s="80">
        <v>1824055</v>
      </c>
      <c r="H98" s="80">
        <v>1824055</v>
      </c>
      <c r="I98" s="80">
        <v>1824055</v>
      </c>
      <c r="J98" s="80">
        <v>1824055</v>
      </c>
      <c r="K98" s="80">
        <v>1824055</v>
      </c>
      <c r="L98" s="80">
        <v>1824055</v>
      </c>
      <c r="M98" s="80">
        <v>1824055</v>
      </c>
      <c r="N98" s="80">
        <v>1964507</v>
      </c>
      <c r="O98" s="80">
        <v>1964507</v>
      </c>
      <c r="P98" s="80">
        <v>1964507</v>
      </c>
      <c r="Q98" s="80">
        <v>1964507</v>
      </c>
      <c r="R98" s="80">
        <v>1964507</v>
      </c>
      <c r="S98" s="47">
        <f t="shared" si="9"/>
        <v>22590920</v>
      </c>
      <c r="T98" s="47">
        <f t="shared" si="7"/>
        <v>1882576.6666666667</v>
      </c>
      <c r="U98" s="148">
        <f>S98+S99+S100+T98+T99+T100</f>
        <v>34835996.666666664</v>
      </c>
      <c r="W98" s="22"/>
    </row>
    <row r="99" spans="1:23" s="5" customFormat="1" ht="14.25">
      <c r="A99" s="184"/>
      <c r="B99" s="118"/>
      <c r="C99" s="122"/>
      <c r="D99" s="124"/>
      <c r="E99" s="10">
        <v>191</v>
      </c>
      <c r="F99" s="17" t="s">
        <v>58</v>
      </c>
      <c r="G99" s="90">
        <v>200000</v>
      </c>
      <c r="H99" s="90">
        <v>200000</v>
      </c>
      <c r="I99" s="90">
        <v>200000</v>
      </c>
      <c r="J99" s="90">
        <v>200000</v>
      </c>
      <c r="K99" s="90">
        <v>200000</v>
      </c>
      <c r="L99" s="90">
        <v>200000</v>
      </c>
      <c r="M99" s="90">
        <v>200000</v>
      </c>
      <c r="N99" s="90">
        <v>200000</v>
      </c>
      <c r="O99" s="90">
        <v>200000</v>
      </c>
      <c r="P99" s="90">
        <v>200000</v>
      </c>
      <c r="Q99" s="90">
        <v>200000</v>
      </c>
      <c r="R99" s="90">
        <v>200000</v>
      </c>
      <c r="S99" s="39">
        <f t="shared" si="9"/>
        <v>2400000</v>
      </c>
      <c r="T99" s="36"/>
      <c r="U99" s="150"/>
      <c r="W99" s="22"/>
    </row>
    <row r="100" spans="1:23" s="5" customFormat="1" ht="15" thickBot="1">
      <c r="A100" s="184"/>
      <c r="B100" s="118"/>
      <c r="C100" s="122"/>
      <c r="D100" s="124"/>
      <c r="E100" s="10">
        <v>232</v>
      </c>
      <c r="F100" s="17" t="s">
        <v>20</v>
      </c>
      <c r="G100" s="89">
        <v>200000</v>
      </c>
      <c r="H100" s="72">
        <v>600000</v>
      </c>
      <c r="I100" s="72">
        <v>600000</v>
      </c>
      <c r="J100" s="72">
        <v>750000</v>
      </c>
      <c r="K100" s="72">
        <v>900000</v>
      </c>
      <c r="L100" s="72">
        <v>1450000</v>
      </c>
      <c r="M100" s="92">
        <v>0</v>
      </c>
      <c r="N100" s="72">
        <v>600000</v>
      </c>
      <c r="O100" s="86">
        <v>0</v>
      </c>
      <c r="P100" s="72">
        <v>300000</v>
      </c>
      <c r="Q100" s="72">
        <v>1650000</v>
      </c>
      <c r="R100" s="72">
        <v>300000</v>
      </c>
      <c r="S100" s="49">
        <f t="shared" si="9"/>
        <v>7350000</v>
      </c>
      <c r="T100" s="38">
        <f t="shared" si="7"/>
        <v>612500</v>
      </c>
      <c r="U100" s="149"/>
      <c r="W100" s="22"/>
    </row>
    <row r="101" spans="1:23" s="5" customFormat="1" ht="14.25">
      <c r="A101" s="128">
        <v>30</v>
      </c>
      <c r="B101" s="152">
        <v>8000</v>
      </c>
      <c r="C101" s="152">
        <v>1255413</v>
      </c>
      <c r="D101" s="139" t="s">
        <v>59</v>
      </c>
      <c r="E101" s="12">
        <v>111</v>
      </c>
      <c r="F101" s="30" t="s">
        <v>18</v>
      </c>
      <c r="G101" s="71">
        <v>1824055</v>
      </c>
      <c r="H101" s="71">
        <v>1824055</v>
      </c>
      <c r="I101" s="71">
        <v>1824055</v>
      </c>
      <c r="J101" s="71">
        <v>1824055</v>
      </c>
      <c r="K101" s="71">
        <v>1824055</v>
      </c>
      <c r="L101" s="71">
        <v>1824055</v>
      </c>
      <c r="M101" s="76">
        <v>1824055</v>
      </c>
      <c r="N101" s="71">
        <v>1964507</v>
      </c>
      <c r="O101" s="80">
        <v>1964507</v>
      </c>
      <c r="P101" s="71">
        <v>1964507</v>
      </c>
      <c r="Q101" s="71">
        <v>1964507</v>
      </c>
      <c r="R101" s="80">
        <v>1824055</v>
      </c>
      <c r="S101" s="47">
        <f t="shared" si="9"/>
        <v>22450468</v>
      </c>
      <c r="T101" s="47">
        <f t="shared" si="7"/>
        <v>1870872.3333333333</v>
      </c>
      <c r="U101" s="148">
        <f>S101+S102+S103+S104+T101+T102+T103+T104</f>
        <v>42949673.66666667</v>
      </c>
      <c r="W101" s="22"/>
    </row>
    <row r="102" spans="1:23" s="5" customFormat="1" ht="14.25">
      <c r="A102" s="184"/>
      <c r="B102" s="153"/>
      <c r="C102" s="153"/>
      <c r="D102" s="124"/>
      <c r="E102" s="10">
        <v>191</v>
      </c>
      <c r="F102" s="17" t="s">
        <v>29</v>
      </c>
      <c r="G102" s="71">
        <v>200000</v>
      </c>
      <c r="H102" s="71">
        <v>200000</v>
      </c>
      <c r="I102" s="71">
        <v>200000</v>
      </c>
      <c r="J102" s="71">
        <v>200000</v>
      </c>
      <c r="K102" s="71">
        <v>200000</v>
      </c>
      <c r="L102" s="71">
        <v>200000</v>
      </c>
      <c r="M102" s="71">
        <v>200000</v>
      </c>
      <c r="N102" s="71">
        <v>200000</v>
      </c>
      <c r="O102" s="71">
        <v>200000</v>
      </c>
      <c r="P102" s="71">
        <v>200000</v>
      </c>
      <c r="Q102" s="71">
        <v>200000</v>
      </c>
      <c r="R102" s="105">
        <v>200000</v>
      </c>
      <c r="S102" s="36">
        <f t="shared" si="9"/>
        <v>2400000</v>
      </c>
      <c r="T102" s="36"/>
      <c r="U102" s="150"/>
      <c r="W102" s="22"/>
    </row>
    <row r="103" spans="1:23" s="5" customFormat="1" ht="14.25">
      <c r="A103" s="184"/>
      <c r="B103" s="153"/>
      <c r="C103" s="153"/>
      <c r="D103" s="124"/>
      <c r="E103" s="6">
        <v>133</v>
      </c>
      <c r="F103" s="29" t="s">
        <v>21</v>
      </c>
      <c r="G103" s="75">
        <v>540000</v>
      </c>
      <c r="H103" s="75">
        <v>540000</v>
      </c>
      <c r="I103" s="75">
        <v>540000</v>
      </c>
      <c r="J103" s="75">
        <v>540000</v>
      </c>
      <c r="K103" s="75">
        <v>540000</v>
      </c>
      <c r="L103" s="75">
        <v>540000</v>
      </c>
      <c r="M103" s="75">
        <v>540000</v>
      </c>
      <c r="N103" s="75">
        <v>540000</v>
      </c>
      <c r="O103" s="75">
        <v>540000</v>
      </c>
      <c r="P103" s="75">
        <v>540000</v>
      </c>
      <c r="Q103" s="75">
        <v>540000</v>
      </c>
      <c r="R103" s="102">
        <v>540000</v>
      </c>
      <c r="S103" s="36">
        <f>SUM(G103:R103)</f>
        <v>6480000</v>
      </c>
      <c r="T103" s="104">
        <f>S103/12</f>
        <v>540000</v>
      </c>
      <c r="U103" s="150"/>
      <c r="W103" s="22"/>
    </row>
    <row r="104" spans="1:23" s="5" customFormat="1" ht="15" thickBot="1">
      <c r="A104" s="129"/>
      <c r="B104" s="154"/>
      <c r="C104" s="154"/>
      <c r="D104" s="125"/>
      <c r="E104" s="9">
        <v>232</v>
      </c>
      <c r="F104" s="33" t="s">
        <v>20</v>
      </c>
      <c r="G104" s="88">
        <v>0</v>
      </c>
      <c r="H104" s="72">
        <v>1650000</v>
      </c>
      <c r="I104" s="72">
        <v>600000</v>
      </c>
      <c r="J104" s="72">
        <v>600000</v>
      </c>
      <c r="K104" s="92">
        <v>0</v>
      </c>
      <c r="L104" s="72">
        <v>1050000</v>
      </c>
      <c r="M104" s="86">
        <v>0</v>
      </c>
      <c r="N104" s="72">
        <v>600000</v>
      </c>
      <c r="O104" s="86">
        <v>0</v>
      </c>
      <c r="P104" s="72">
        <v>1000000</v>
      </c>
      <c r="Q104" s="72">
        <v>3000000</v>
      </c>
      <c r="R104" s="103" t="s">
        <v>136</v>
      </c>
      <c r="S104" s="38">
        <f t="shared" si="9"/>
        <v>8500000</v>
      </c>
      <c r="T104" s="104">
        <f>S104/12</f>
        <v>708333.3333333334</v>
      </c>
      <c r="U104" s="149"/>
      <c r="W104" s="22"/>
    </row>
    <row r="105" spans="1:23" s="5" customFormat="1" ht="14.25">
      <c r="A105" s="130">
        <v>31</v>
      </c>
      <c r="B105" s="152">
        <v>7000</v>
      </c>
      <c r="C105" s="152">
        <v>961018</v>
      </c>
      <c r="D105" s="139" t="s">
        <v>60</v>
      </c>
      <c r="E105" s="12">
        <v>111</v>
      </c>
      <c r="F105" s="30" t="s">
        <v>18</v>
      </c>
      <c r="G105" s="71">
        <v>1824055</v>
      </c>
      <c r="H105" s="71">
        <v>1824055</v>
      </c>
      <c r="I105" s="71">
        <v>1824055</v>
      </c>
      <c r="J105" s="71">
        <v>1824055</v>
      </c>
      <c r="K105" s="76">
        <v>1824055</v>
      </c>
      <c r="L105" s="71">
        <v>1824055</v>
      </c>
      <c r="M105" s="80">
        <v>1824055</v>
      </c>
      <c r="N105" s="71">
        <v>1964507</v>
      </c>
      <c r="O105" s="80">
        <v>1964507</v>
      </c>
      <c r="P105" s="71">
        <v>1964507</v>
      </c>
      <c r="Q105" s="71">
        <v>1964507</v>
      </c>
      <c r="R105" s="71">
        <v>1964507</v>
      </c>
      <c r="S105" s="39">
        <f t="shared" si="9"/>
        <v>22590920</v>
      </c>
      <c r="T105" s="39">
        <f t="shared" si="7"/>
        <v>1882576.6666666667</v>
      </c>
      <c r="U105" s="148">
        <f>S105+S106+T105+T106</f>
        <v>26873496.666666668</v>
      </c>
      <c r="W105" s="22"/>
    </row>
    <row r="106" spans="1:23" s="5" customFormat="1" ht="15" thickBot="1">
      <c r="A106" s="118"/>
      <c r="B106" s="153"/>
      <c r="C106" s="153"/>
      <c r="D106" s="124"/>
      <c r="E106" s="10">
        <v>191</v>
      </c>
      <c r="F106" s="31" t="s">
        <v>29</v>
      </c>
      <c r="G106" s="72">
        <v>200000</v>
      </c>
      <c r="H106" s="72">
        <v>200000</v>
      </c>
      <c r="I106" s="72">
        <v>200000</v>
      </c>
      <c r="J106" s="72">
        <v>200000</v>
      </c>
      <c r="K106" s="72">
        <v>200000</v>
      </c>
      <c r="L106" s="72">
        <v>200000</v>
      </c>
      <c r="M106" s="72">
        <v>200000</v>
      </c>
      <c r="N106" s="72">
        <v>200000</v>
      </c>
      <c r="O106" s="72">
        <v>200000</v>
      </c>
      <c r="P106" s="72">
        <v>200000</v>
      </c>
      <c r="Q106" s="72">
        <v>200000</v>
      </c>
      <c r="R106" s="72">
        <v>200000</v>
      </c>
      <c r="S106" s="38">
        <f t="shared" si="9"/>
        <v>2400000</v>
      </c>
      <c r="T106" s="38"/>
      <c r="U106" s="149"/>
      <c r="W106" s="22"/>
    </row>
    <row r="107" spans="1:23" s="5" customFormat="1" ht="14.25" customHeight="1">
      <c r="A107" s="130">
        <v>32</v>
      </c>
      <c r="B107" s="130">
        <v>4000</v>
      </c>
      <c r="C107" s="152">
        <v>1438732</v>
      </c>
      <c r="D107" s="139" t="s">
        <v>61</v>
      </c>
      <c r="E107" s="12">
        <v>111</v>
      </c>
      <c r="F107" s="17" t="s">
        <v>18</v>
      </c>
      <c r="G107" s="76">
        <v>3396400</v>
      </c>
      <c r="H107" s="76">
        <v>3396400</v>
      </c>
      <c r="I107" s="76">
        <v>3396400</v>
      </c>
      <c r="J107" s="76">
        <v>3396400</v>
      </c>
      <c r="K107" s="76">
        <v>3396400</v>
      </c>
      <c r="L107" s="76">
        <v>3396400</v>
      </c>
      <c r="M107" s="76">
        <v>3396400</v>
      </c>
      <c r="N107" s="76">
        <v>3396400</v>
      </c>
      <c r="O107" s="76">
        <v>3396400</v>
      </c>
      <c r="P107" s="76">
        <v>3396400</v>
      </c>
      <c r="Q107" s="76">
        <v>3396400</v>
      </c>
      <c r="R107" s="76">
        <v>3396400</v>
      </c>
      <c r="S107" s="39">
        <f t="shared" si="9"/>
        <v>40756800</v>
      </c>
      <c r="T107" s="39">
        <f t="shared" si="7"/>
        <v>3396400</v>
      </c>
      <c r="U107" s="148">
        <f>S107+S108+T107+T108</f>
        <v>46553200</v>
      </c>
      <c r="W107" s="22"/>
    </row>
    <row r="108" spans="1:23" s="5" customFormat="1" ht="14.25" customHeight="1">
      <c r="A108" s="118"/>
      <c r="B108" s="118"/>
      <c r="C108" s="153"/>
      <c r="D108" s="124"/>
      <c r="E108" s="10">
        <v>191</v>
      </c>
      <c r="F108" s="17" t="s">
        <v>29</v>
      </c>
      <c r="G108" s="76">
        <v>200000</v>
      </c>
      <c r="H108" s="76">
        <v>200000</v>
      </c>
      <c r="I108" s="76">
        <v>200000</v>
      </c>
      <c r="J108" s="76">
        <v>200000</v>
      </c>
      <c r="K108" s="76">
        <v>200000</v>
      </c>
      <c r="L108" s="76">
        <v>200000</v>
      </c>
      <c r="M108" s="76">
        <v>200000</v>
      </c>
      <c r="N108" s="76">
        <v>200000</v>
      </c>
      <c r="O108" s="76">
        <v>200000</v>
      </c>
      <c r="P108" s="76">
        <v>200000</v>
      </c>
      <c r="Q108" s="76">
        <v>200000</v>
      </c>
      <c r="R108" s="76">
        <v>200000</v>
      </c>
      <c r="S108" s="39">
        <f t="shared" si="9"/>
        <v>2400000</v>
      </c>
      <c r="T108" s="39"/>
      <c r="U108" s="150"/>
      <c r="W108" s="22"/>
    </row>
    <row r="109" spans="1:23" s="5" customFormat="1" ht="15" customHeight="1" thickBot="1">
      <c r="A109" s="118"/>
      <c r="B109" s="118"/>
      <c r="C109" s="154"/>
      <c r="D109" s="125"/>
      <c r="E109" s="11">
        <v>232</v>
      </c>
      <c r="F109" s="31" t="s">
        <v>20</v>
      </c>
      <c r="G109" s="86">
        <v>0</v>
      </c>
      <c r="H109" s="86">
        <v>0</v>
      </c>
      <c r="I109" s="86">
        <v>0</v>
      </c>
      <c r="J109" s="86">
        <v>0</v>
      </c>
      <c r="K109" s="92">
        <v>0</v>
      </c>
      <c r="L109" s="92">
        <v>0</v>
      </c>
      <c r="M109" s="86">
        <v>0</v>
      </c>
      <c r="N109" s="86">
        <v>0</v>
      </c>
      <c r="O109" s="92">
        <v>0</v>
      </c>
      <c r="P109" s="92">
        <v>0</v>
      </c>
      <c r="Q109" s="86">
        <v>0</v>
      </c>
      <c r="R109" s="37" t="s">
        <v>136</v>
      </c>
      <c r="S109" s="38">
        <f t="shared" si="9"/>
        <v>0</v>
      </c>
      <c r="T109" s="38">
        <f aca="true" t="shared" si="10" ref="T109:T114">S109/12</f>
        <v>0</v>
      </c>
      <c r="U109" s="149"/>
      <c r="W109" s="22"/>
    </row>
    <row r="110" spans="1:23" s="5" customFormat="1" ht="14.25" customHeight="1">
      <c r="A110" s="133">
        <v>34</v>
      </c>
      <c r="B110" s="159">
        <v>1000</v>
      </c>
      <c r="C110" s="168">
        <v>3383373</v>
      </c>
      <c r="D110" s="170" t="s">
        <v>62</v>
      </c>
      <c r="E110" s="67">
        <v>145</v>
      </c>
      <c r="F110" s="17" t="s">
        <v>28</v>
      </c>
      <c r="G110" s="80">
        <v>5000000</v>
      </c>
      <c r="H110" s="80">
        <v>5000000</v>
      </c>
      <c r="I110" s="80">
        <v>5000000</v>
      </c>
      <c r="J110" s="80">
        <v>5000000</v>
      </c>
      <c r="K110" s="76">
        <v>5000000</v>
      </c>
      <c r="L110" s="76">
        <v>5000000</v>
      </c>
      <c r="M110" s="80">
        <v>5000000</v>
      </c>
      <c r="N110" s="80">
        <v>5000000</v>
      </c>
      <c r="O110" s="76">
        <v>5000000</v>
      </c>
      <c r="P110" s="76">
        <v>5000000</v>
      </c>
      <c r="Q110" s="80">
        <v>5000000</v>
      </c>
      <c r="R110" s="76">
        <v>5000000</v>
      </c>
      <c r="S110" s="39">
        <f>SUM(G110:R110)</f>
        <v>60000000</v>
      </c>
      <c r="T110" s="39">
        <f t="shared" si="10"/>
        <v>5000000</v>
      </c>
      <c r="U110" s="148">
        <f>S110+S111+S113+T113+T111+T110</f>
        <v>73737500</v>
      </c>
      <c r="W110" s="22"/>
    </row>
    <row r="111" spans="1:21" s="5" customFormat="1" ht="14.25" customHeight="1">
      <c r="A111" s="165"/>
      <c r="B111" s="167"/>
      <c r="C111" s="169"/>
      <c r="D111" s="171"/>
      <c r="E111" s="6">
        <v>191</v>
      </c>
      <c r="F111" s="29" t="s">
        <v>29</v>
      </c>
      <c r="G111" s="91">
        <v>200000</v>
      </c>
      <c r="H111" s="91">
        <v>200000</v>
      </c>
      <c r="I111" s="91">
        <v>200000</v>
      </c>
      <c r="J111" s="91">
        <v>200000</v>
      </c>
      <c r="K111" s="91">
        <v>200000</v>
      </c>
      <c r="L111" s="91">
        <v>200000</v>
      </c>
      <c r="M111" s="91">
        <v>200000</v>
      </c>
      <c r="N111" s="91">
        <v>200000</v>
      </c>
      <c r="O111" s="91">
        <v>200000</v>
      </c>
      <c r="P111" s="91">
        <v>200000</v>
      </c>
      <c r="Q111" s="91">
        <v>200000</v>
      </c>
      <c r="R111" s="91">
        <v>200000</v>
      </c>
      <c r="S111" s="39">
        <f>SUM(G111:R111)</f>
        <v>2400000</v>
      </c>
      <c r="T111" s="36"/>
      <c r="U111" s="150"/>
    </row>
    <row r="112" spans="1:21" ht="15" customHeight="1">
      <c r="A112" s="165"/>
      <c r="B112" s="167"/>
      <c r="C112" s="169"/>
      <c r="D112" s="171"/>
      <c r="E112" s="6">
        <v>133</v>
      </c>
      <c r="F112" s="29" t="s">
        <v>21</v>
      </c>
      <c r="G112" s="88">
        <v>0</v>
      </c>
      <c r="H112" s="88">
        <v>0</v>
      </c>
      <c r="I112" s="88">
        <v>0</v>
      </c>
      <c r="J112" s="88">
        <v>0</v>
      </c>
      <c r="K112" s="88">
        <v>0</v>
      </c>
      <c r="L112" s="88">
        <v>0</v>
      </c>
      <c r="M112" s="88">
        <v>0</v>
      </c>
      <c r="N112" s="88">
        <v>0</v>
      </c>
      <c r="O112" s="88">
        <v>0</v>
      </c>
      <c r="P112" s="88">
        <v>0</v>
      </c>
      <c r="Q112" s="88">
        <v>0</v>
      </c>
      <c r="R112" s="46" t="s">
        <v>136</v>
      </c>
      <c r="S112" s="39">
        <f>SUM(G112:R112)</f>
        <v>0</v>
      </c>
      <c r="T112" s="36">
        <f t="shared" si="10"/>
        <v>0</v>
      </c>
      <c r="U112" s="150"/>
    </row>
    <row r="113" spans="1:21" ht="15" thickBot="1">
      <c r="A113" s="121"/>
      <c r="B113" s="160"/>
      <c r="C113" s="162"/>
      <c r="D113" s="145"/>
      <c r="E113" s="11">
        <v>232</v>
      </c>
      <c r="F113" s="31" t="s">
        <v>20</v>
      </c>
      <c r="G113" s="72">
        <v>200000</v>
      </c>
      <c r="H113" s="72">
        <v>600000</v>
      </c>
      <c r="I113" s="72">
        <v>1000000</v>
      </c>
      <c r="J113" s="92">
        <v>0</v>
      </c>
      <c r="K113" s="92">
        <v>0</v>
      </c>
      <c r="L113" s="72">
        <v>750000</v>
      </c>
      <c r="M113" s="92">
        <v>0</v>
      </c>
      <c r="N113" s="92">
        <v>0</v>
      </c>
      <c r="O113" s="92">
        <v>0</v>
      </c>
      <c r="P113" s="72">
        <v>600000</v>
      </c>
      <c r="Q113" s="72">
        <v>2700000</v>
      </c>
      <c r="R113" s="37" t="s">
        <v>136</v>
      </c>
      <c r="S113" s="38">
        <f>SUM(G113:R113)</f>
        <v>5850000</v>
      </c>
      <c r="T113" s="38">
        <f t="shared" si="10"/>
        <v>487500</v>
      </c>
      <c r="U113" s="149"/>
    </row>
    <row r="114" spans="1:21" ht="14.25">
      <c r="A114" s="118">
        <v>35</v>
      </c>
      <c r="B114" s="118">
        <v>3000</v>
      </c>
      <c r="C114" s="152">
        <v>2921779</v>
      </c>
      <c r="D114" s="139" t="s">
        <v>63</v>
      </c>
      <c r="E114" s="10">
        <v>111</v>
      </c>
      <c r="F114" s="17" t="s">
        <v>18</v>
      </c>
      <c r="G114" s="76">
        <v>3000000</v>
      </c>
      <c r="H114" s="76">
        <v>3000000</v>
      </c>
      <c r="I114" s="76">
        <v>3000000</v>
      </c>
      <c r="J114" s="76">
        <v>3000000</v>
      </c>
      <c r="K114" s="76">
        <v>3000000</v>
      </c>
      <c r="L114" s="76">
        <v>3000000</v>
      </c>
      <c r="M114" s="76">
        <v>3000000</v>
      </c>
      <c r="N114" s="76">
        <v>3000000</v>
      </c>
      <c r="O114" s="76">
        <v>3000000</v>
      </c>
      <c r="P114" s="76">
        <v>3000000</v>
      </c>
      <c r="Q114" s="76">
        <v>3000000</v>
      </c>
      <c r="R114" s="76">
        <v>3000000</v>
      </c>
      <c r="S114" s="39">
        <f aca="true" t="shared" si="11" ref="S114:S125">SUM(G114:R114)</f>
        <v>36000000</v>
      </c>
      <c r="T114" s="39">
        <f t="shared" si="10"/>
        <v>3000000</v>
      </c>
      <c r="U114" s="148">
        <f>S114+S115+S116+S117+T114+T115+T117</f>
        <v>56262500</v>
      </c>
    </row>
    <row r="115" spans="1:21" ht="14.25">
      <c r="A115" s="118"/>
      <c r="B115" s="118"/>
      <c r="C115" s="153"/>
      <c r="D115" s="124"/>
      <c r="E115" s="10">
        <v>133</v>
      </c>
      <c r="F115" s="17" t="s">
        <v>21</v>
      </c>
      <c r="G115" s="76">
        <v>900000</v>
      </c>
      <c r="H115" s="76">
        <v>900000</v>
      </c>
      <c r="I115" s="76">
        <v>900000</v>
      </c>
      <c r="J115" s="76">
        <v>900000</v>
      </c>
      <c r="K115" s="76">
        <v>900000</v>
      </c>
      <c r="L115" s="76">
        <v>900000</v>
      </c>
      <c r="M115" s="76">
        <v>900000</v>
      </c>
      <c r="N115" s="76">
        <v>900000</v>
      </c>
      <c r="O115" s="76">
        <v>900000</v>
      </c>
      <c r="P115" s="76">
        <v>900000</v>
      </c>
      <c r="Q115" s="76">
        <v>900000</v>
      </c>
      <c r="R115" s="76">
        <v>900000</v>
      </c>
      <c r="S115" s="39">
        <f t="shared" si="11"/>
        <v>10800000</v>
      </c>
      <c r="T115" s="36"/>
      <c r="U115" s="150"/>
    </row>
    <row r="116" spans="1:21" ht="14.25">
      <c r="A116" s="118"/>
      <c r="B116" s="118"/>
      <c r="C116" s="153"/>
      <c r="D116" s="124"/>
      <c r="E116" s="10">
        <v>191</v>
      </c>
      <c r="F116" s="17" t="s">
        <v>29</v>
      </c>
      <c r="G116" s="78">
        <v>200000</v>
      </c>
      <c r="H116" s="78">
        <v>200000</v>
      </c>
      <c r="I116" s="78">
        <v>200000</v>
      </c>
      <c r="J116" s="78">
        <v>200000</v>
      </c>
      <c r="K116" s="78">
        <v>200000</v>
      </c>
      <c r="L116" s="78">
        <v>200000</v>
      </c>
      <c r="M116" s="78">
        <v>200000</v>
      </c>
      <c r="N116" s="78">
        <v>200000</v>
      </c>
      <c r="O116" s="78">
        <v>200000</v>
      </c>
      <c r="P116" s="78">
        <v>200000</v>
      </c>
      <c r="Q116" s="78">
        <v>200000</v>
      </c>
      <c r="R116" s="78">
        <v>200000</v>
      </c>
      <c r="S116" s="39">
        <f t="shared" si="11"/>
        <v>2400000</v>
      </c>
      <c r="T116" s="49"/>
      <c r="U116" s="150"/>
    </row>
    <row r="117" spans="1:21" ht="15" thickBot="1">
      <c r="A117" s="119"/>
      <c r="B117" s="119"/>
      <c r="C117" s="154"/>
      <c r="D117" s="125"/>
      <c r="E117" s="7">
        <v>232</v>
      </c>
      <c r="F117" s="57" t="s">
        <v>20</v>
      </c>
      <c r="G117" s="88">
        <v>0</v>
      </c>
      <c r="H117" s="75">
        <v>400000</v>
      </c>
      <c r="I117" s="75">
        <v>400000</v>
      </c>
      <c r="J117" s="75">
        <v>400000</v>
      </c>
      <c r="K117" s="88">
        <v>0</v>
      </c>
      <c r="L117" s="88">
        <v>0</v>
      </c>
      <c r="M117" s="88">
        <v>0</v>
      </c>
      <c r="N117" s="75">
        <v>450000</v>
      </c>
      <c r="O117" s="88">
        <v>0</v>
      </c>
      <c r="P117" s="75">
        <v>600000</v>
      </c>
      <c r="Q117" s="75">
        <v>1050000</v>
      </c>
      <c r="R117" s="75">
        <v>450000</v>
      </c>
      <c r="S117" s="49">
        <f t="shared" si="11"/>
        <v>3750000</v>
      </c>
      <c r="T117" s="49">
        <f>S117/12</f>
        <v>312500</v>
      </c>
      <c r="U117" s="150"/>
    </row>
    <row r="118" spans="1:21" ht="15" thickBot="1">
      <c r="A118" s="130">
        <v>36</v>
      </c>
      <c r="B118" s="130">
        <v>10000</v>
      </c>
      <c r="C118" s="168">
        <v>2356878</v>
      </c>
      <c r="D118" s="170" t="s">
        <v>131</v>
      </c>
      <c r="E118" s="14">
        <v>111</v>
      </c>
      <c r="F118" s="30" t="s">
        <v>18</v>
      </c>
      <c r="G118" s="80">
        <v>4144000</v>
      </c>
      <c r="H118" s="80">
        <v>4144000</v>
      </c>
      <c r="I118" s="80">
        <v>4144000</v>
      </c>
      <c r="J118" s="80">
        <v>4144000</v>
      </c>
      <c r="K118" s="80">
        <v>4144000</v>
      </c>
      <c r="L118" s="80">
        <v>4144000</v>
      </c>
      <c r="M118" s="80">
        <v>4144000</v>
      </c>
      <c r="N118" s="80">
        <v>4144000</v>
      </c>
      <c r="O118" s="80">
        <v>4144000</v>
      </c>
      <c r="P118" s="80">
        <v>4144000</v>
      </c>
      <c r="Q118" s="80">
        <v>4144000</v>
      </c>
      <c r="R118" s="80">
        <v>4144000</v>
      </c>
      <c r="S118" s="47">
        <f t="shared" si="11"/>
        <v>49728000</v>
      </c>
      <c r="T118" s="47">
        <f>S118/12</f>
        <v>4144000</v>
      </c>
      <c r="U118" s="226">
        <f>S118+S119+T118+T119+T121+S121</f>
        <v>57788666.666666664</v>
      </c>
    </row>
    <row r="119" spans="1:21" ht="15" thickBot="1">
      <c r="A119" s="118"/>
      <c r="B119" s="118"/>
      <c r="C119" s="169"/>
      <c r="D119" s="171"/>
      <c r="E119" s="6">
        <v>191</v>
      </c>
      <c r="F119" s="29" t="s">
        <v>29</v>
      </c>
      <c r="G119" s="71">
        <v>200000</v>
      </c>
      <c r="H119" s="71">
        <v>200000</v>
      </c>
      <c r="I119" s="71">
        <v>200000</v>
      </c>
      <c r="J119" s="71">
        <v>200000</v>
      </c>
      <c r="K119" s="71">
        <v>200000</v>
      </c>
      <c r="L119" s="71">
        <v>200000</v>
      </c>
      <c r="M119" s="71">
        <v>200000</v>
      </c>
      <c r="N119" s="71">
        <v>200000</v>
      </c>
      <c r="O119" s="71">
        <v>200000</v>
      </c>
      <c r="P119" s="71">
        <v>200000</v>
      </c>
      <c r="Q119" s="76">
        <v>200000</v>
      </c>
      <c r="R119" s="76">
        <v>200000</v>
      </c>
      <c r="S119" s="39">
        <f t="shared" si="11"/>
        <v>2400000</v>
      </c>
      <c r="T119" s="47"/>
      <c r="U119" s="227"/>
    </row>
    <row r="120" spans="1:21" ht="14.25">
      <c r="A120" s="118"/>
      <c r="B120" s="118"/>
      <c r="C120" s="169"/>
      <c r="D120" s="171"/>
      <c r="E120" s="6">
        <v>133</v>
      </c>
      <c r="F120" s="57" t="s">
        <v>21</v>
      </c>
      <c r="G120" s="71">
        <v>1856000</v>
      </c>
      <c r="H120" s="71">
        <v>1856000</v>
      </c>
      <c r="I120" s="71">
        <v>1856000</v>
      </c>
      <c r="J120" s="71">
        <v>1856000</v>
      </c>
      <c r="K120" s="71">
        <v>1856000</v>
      </c>
      <c r="L120" s="71">
        <v>1856000</v>
      </c>
      <c r="M120" s="71">
        <v>1856000</v>
      </c>
      <c r="N120" s="71">
        <v>1856000</v>
      </c>
      <c r="O120" s="71">
        <v>1856000</v>
      </c>
      <c r="P120" s="71">
        <v>1856000</v>
      </c>
      <c r="Q120" s="71">
        <v>1856000</v>
      </c>
      <c r="R120" s="71">
        <v>1856000</v>
      </c>
      <c r="S120" s="39">
        <f t="shared" si="11"/>
        <v>22272000</v>
      </c>
      <c r="T120" s="47">
        <f>S120/12</f>
        <v>1856000</v>
      </c>
      <c r="U120" s="227"/>
    </row>
    <row r="121" spans="1:21" ht="15" thickBot="1">
      <c r="A121" s="119"/>
      <c r="B121" s="119"/>
      <c r="C121" s="162"/>
      <c r="D121" s="145"/>
      <c r="E121" s="11">
        <v>232</v>
      </c>
      <c r="F121" s="31" t="s">
        <v>20</v>
      </c>
      <c r="G121" s="92">
        <v>0</v>
      </c>
      <c r="H121" s="92">
        <v>0</v>
      </c>
      <c r="I121" s="92">
        <v>0</v>
      </c>
      <c r="J121" s="92">
        <v>0</v>
      </c>
      <c r="K121" s="92">
        <v>0</v>
      </c>
      <c r="L121" s="92">
        <v>0</v>
      </c>
      <c r="M121" s="92">
        <v>0</v>
      </c>
      <c r="N121" s="72">
        <v>600000</v>
      </c>
      <c r="O121" s="92">
        <v>0</v>
      </c>
      <c r="P121" s="92">
        <v>0</v>
      </c>
      <c r="Q121" s="72">
        <v>800000</v>
      </c>
      <c r="R121" s="43" t="s">
        <v>136</v>
      </c>
      <c r="S121" s="38">
        <f t="shared" si="11"/>
        <v>1400000</v>
      </c>
      <c r="T121" s="38">
        <f>S121/12</f>
        <v>116666.66666666667</v>
      </c>
      <c r="U121" s="228"/>
    </row>
    <row r="122" spans="1:21" ht="14.25" customHeight="1">
      <c r="A122" s="130">
        <v>37</v>
      </c>
      <c r="B122" s="130">
        <v>4000</v>
      </c>
      <c r="C122" s="153">
        <v>4498480</v>
      </c>
      <c r="D122" s="124" t="s">
        <v>64</v>
      </c>
      <c r="E122" s="67">
        <v>111</v>
      </c>
      <c r="F122" s="17" t="s">
        <v>18</v>
      </c>
      <c r="G122" s="76">
        <v>2500000</v>
      </c>
      <c r="H122" s="76">
        <v>2500000</v>
      </c>
      <c r="I122" s="76">
        <v>2500000</v>
      </c>
      <c r="J122" s="76">
        <v>2500000</v>
      </c>
      <c r="K122" s="76">
        <v>2500000</v>
      </c>
      <c r="L122" s="76">
        <v>2500000</v>
      </c>
      <c r="M122" s="76">
        <v>2500000</v>
      </c>
      <c r="N122" s="76">
        <v>2500000</v>
      </c>
      <c r="O122" s="76">
        <v>2500000</v>
      </c>
      <c r="P122" s="76">
        <v>2500000</v>
      </c>
      <c r="Q122" s="76">
        <v>2500000</v>
      </c>
      <c r="R122" s="76">
        <v>2500000</v>
      </c>
      <c r="S122" s="39">
        <f t="shared" si="11"/>
        <v>30000000</v>
      </c>
      <c r="T122" s="39">
        <f>S122/12</f>
        <v>2500000</v>
      </c>
      <c r="U122" s="226">
        <f>S122+S123+S124+S125+T122+T123+T124</f>
        <v>41129166.666666664</v>
      </c>
    </row>
    <row r="123" spans="1:21" ht="14.25" customHeight="1">
      <c r="A123" s="118"/>
      <c r="B123" s="118"/>
      <c r="C123" s="153"/>
      <c r="D123" s="124"/>
      <c r="E123" s="6">
        <v>133</v>
      </c>
      <c r="F123" s="29" t="s">
        <v>21</v>
      </c>
      <c r="G123" s="76">
        <v>400000</v>
      </c>
      <c r="H123" s="76">
        <v>400000</v>
      </c>
      <c r="I123" s="76">
        <v>400000</v>
      </c>
      <c r="J123" s="76">
        <v>400000</v>
      </c>
      <c r="K123" s="76">
        <v>400000</v>
      </c>
      <c r="L123" s="76">
        <v>400000</v>
      </c>
      <c r="M123" s="76">
        <v>400000</v>
      </c>
      <c r="N123" s="76">
        <v>400000</v>
      </c>
      <c r="O123" s="76">
        <v>400000</v>
      </c>
      <c r="P123" s="76">
        <v>400000</v>
      </c>
      <c r="Q123" s="76">
        <v>400000</v>
      </c>
      <c r="R123" s="76">
        <v>400000</v>
      </c>
      <c r="S123" s="39">
        <f>G123+H123+I123+J123+K123+L123+M123+N123+O123+P123+Q123+R1230</f>
        <v>4400000</v>
      </c>
      <c r="T123" s="39">
        <f>S123/12</f>
        <v>366666.6666666667</v>
      </c>
      <c r="U123" s="227"/>
    </row>
    <row r="124" spans="1:21" ht="15" customHeight="1" thickBot="1">
      <c r="A124" s="118"/>
      <c r="B124" s="118"/>
      <c r="C124" s="153"/>
      <c r="D124" s="124"/>
      <c r="E124" s="70">
        <v>232</v>
      </c>
      <c r="F124" s="29" t="s">
        <v>20</v>
      </c>
      <c r="G124" s="92">
        <v>0</v>
      </c>
      <c r="H124" s="92">
        <v>0</v>
      </c>
      <c r="I124" s="92">
        <v>0</v>
      </c>
      <c r="J124" s="92">
        <v>0</v>
      </c>
      <c r="K124" s="92">
        <v>0</v>
      </c>
      <c r="L124" s="92">
        <v>0</v>
      </c>
      <c r="M124" s="92">
        <v>0</v>
      </c>
      <c r="N124" s="71">
        <v>450000</v>
      </c>
      <c r="O124" s="44" t="s">
        <v>136</v>
      </c>
      <c r="P124" s="44" t="s">
        <v>136</v>
      </c>
      <c r="Q124" s="71">
        <v>450000</v>
      </c>
      <c r="R124" s="71">
        <v>450000</v>
      </c>
      <c r="S124" s="36">
        <f>N124+Q124+R124</f>
        <v>1350000</v>
      </c>
      <c r="T124" s="39">
        <f>S124/12</f>
        <v>112500</v>
      </c>
      <c r="U124" s="227"/>
    </row>
    <row r="125" spans="1:21" ht="15" customHeight="1" thickBot="1">
      <c r="A125" s="118"/>
      <c r="B125" s="118"/>
      <c r="C125" s="153"/>
      <c r="D125" s="124"/>
      <c r="E125" s="70">
        <v>191</v>
      </c>
      <c r="F125" s="54" t="s">
        <v>29</v>
      </c>
      <c r="G125" s="78">
        <v>200000</v>
      </c>
      <c r="H125" s="78">
        <v>200000</v>
      </c>
      <c r="I125" s="78">
        <v>200000</v>
      </c>
      <c r="J125" s="78">
        <v>200000</v>
      </c>
      <c r="K125" s="78">
        <v>200000</v>
      </c>
      <c r="L125" s="78">
        <v>200000</v>
      </c>
      <c r="M125" s="78">
        <v>200000</v>
      </c>
      <c r="N125" s="78">
        <v>200000</v>
      </c>
      <c r="O125" s="78">
        <v>200000</v>
      </c>
      <c r="P125" s="78">
        <v>200000</v>
      </c>
      <c r="Q125" s="78">
        <v>200000</v>
      </c>
      <c r="R125" s="78">
        <v>200000</v>
      </c>
      <c r="S125" s="51">
        <f t="shared" si="11"/>
        <v>2400000</v>
      </c>
      <c r="T125" s="39"/>
      <c r="U125" s="228"/>
    </row>
    <row r="126" spans="1:21" ht="14.25">
      <c r="A126" s="133">
        <v>38</v>
      </c>
      <c r="B126" s="159">
        <v>0</v>
      </c>
      <c r="C126" s="161">
        <v>2956649</v>
      </c>
      <c r="D126" s="144" t="s">
        <v>65</v>
      </c>
      <c r="E126" s="14">
        <v>144</v>
      </c>
      <c r="F126" s="30" t="s">
        <v>27</v>
      </c>
      <c r="G126" s="80">
        <v>1824055</v>
      </c>
      <c r="H126" s="80">
        <v>1824055</v>
      </c>
      <c r="I126" s="80">
        <v>1824055</v>
      </c>
      <c r="J126" s="80">
        <v>1824055</v>
      </c>
      <c r="K126" s="80">
        <v>1824055</v>
      </c>
      <c r="L126" s="80">
        <v>1824055</v>
      </c>
      <c r="M126" s="80">
        <v>1824055</v>
      </c>
      <c r="N126" s="80">
        <v>1824055</v>
      </c>
      <c r="O126" s="80">
        <v>1824055</v>
      </c>
      <c r="P126" s="80">
        <v>1824055</v>
      </c>
      <c r="Q126" s="80">
        <v>1824055</v>
      </c>
      <c r="R126" s="80">
        <v>1824055</v>
      </c>
      <c r="S126" s="47">
        <f aca="true" t="shared" si="12" ref="S126:S136">SUM(G126:R126)</f>
        <v>21888660</v>
      </c>
      <c r="T126" s="47">
        <f aca="true" t="shared" si="13" ref="T126:T157">S126/12</f>
        <v>1824055</v>
      </c>
      <c r="U126" s="136">
        <f>S126+S127+T126+T127</f>
        <v>25337715</v>
      </c>
    </row>
    <row r="127" spans="1:21" ht="15" thickBot="1">
      <c r="A127" s="121"/>
      <c r="B127" s="160"/>
      <c r="C127" s="162"/>
      <c r="D127" s="145"/>
      <c r="E127" s="11">
        <v>232</v>
      </c>
      <c r="F127" s="31" t="s">
        <v>20</v>
      </c>
      <c r="G127" s="72"/>
      <c r="H127" s="72">
        <v>300000</v>
      </c>
      <c r="I127" s="72">
        <v>300000</v>
      </c>
      <c r="J127" s="72"/>
      <c r="K127" s="72"/>
      <c r="L127" s="72"/>
      <c r="M127" s="72"/>
      <c r="N127" s="72">
        <v>500000</v>
      </c>
      <c r="O127" s="72">
        <v>400000</v>
      </c>
      <c r="P127" s="43" t="s">
        <v>136</v>
      </c>
      <c r="Q127" s="43" t="s">
        <v>136</v>
      </c>
      <c r="R127" s="43" t="s">
        <v>136</v>
      </c>
      <c r="S127" s="38">
        <f t="shared" si="12"/>
        <v>1500000</v>
      </c>
      <c r="T127" s="38">
        <f t="shared" si="13"/>
        <v>125000</v>
      </c>
      <c r="U127" s="137"/>
    </row>
    <row r="128" spans="1:21" ht="14.25">
      <c r="A128" s="118">
        <v>39</v>
      </c>
      <c r="B128" s="118">
        <v>0</v>
      </c>
      <c r="C128" s="153">
        <v>5005366</v>
      </c>
      <c r="D128" s="124" t="s">
        <v>66</v>
      </c>
      <c r="E128" s="10">
        <v>144</v>
      </c>
      <c r="F128" s="17" t="s">
        <v>27</v>
      </c>
      <c r="G128" s="76">
        <v>1900000</v>
      </c>
      <c r="H128" s="76">
        <v>1900000</v>
      </c>
      <c r="I128" s="76">
        <v>1900000</v>
      </c>
      <c r="J128" s="76">
        <v>1900000</v>
      </c>
      <c r="K128" s="76">
        <v>2500000</v>
      </c>
      <c r="L128" s="76">
        <v>2500000</v>
      </c>
      <c r="M128" s="76">
        <v>2500000</v>
      </c>
      <c r="N128" s="76">
        <v>2500000</v>
      </c>
      <c r="O128" s="76">
        <v>2500000</v>
      </c>
      <c r="P128" s="76">
        <v>2500000</v>
      </c>
      <c r="Q128" s="76">
        <v>2500000</v>
      </c>
      <c r="R128" s="76">
        <v>2500000</v>
      </c>
      <c r="S128" s="39">
        <f t="shared" si="12"/>
        <v>27600000</v>
      </c>
      <c r="T128" s="39">
        <f t="shared" si="13"/>
        <v>2300000</v>
      </c>
      <c r="U128" s="150">
        <f>S128+S129+T128+T129</f>
        <v>33420833.333333332</v>
      </c>
    </row>
    <row r="129" spans="1:21" ht="15" thickBot="1">
      <c r="A129" s="119"/>
      <c r="B129" s="119"/>
      <c r="C129" s="154"/>
      <c r="D129" s="125"/>
      <c r="E129" s="9">
        <v>232</v>
      </c>
      <c r="F129" s="31" t="s">
        <v>20</v>
      </c>
      <c r="G129" s="72"/>
      <c r="H129" s="72">
        <v>500000</v>
      </c>
      <c r="I129" s="72">
        <v>500000</v>
      </c>
      <c r="J129" s="72"/>
      <c r="K129" s="72"/>
      <c r="L129" s="72"/>
      <c r="M129" s="72"/>
      <c r="N129" s="72">
        <v>450000</v>
      </c>
      <c r="O129" s="72">
        <v>450000</v>
      </c>
      <c r="P129" s="72">
        <v>450000</v>
      </c>
      <c r="Q129" s="72">
        <v>450000</v>
      </c>
      <c r="R129" s="72">
        <v>450000</v>
      </c>
      <c r="S129" s="38">
        <f t="shared" si="12"/>
        <v>3250000</v>
      </c>
      <c r="T129" s="38">
        <f t="shared" si="13"/>
        <v>270833.3333333333</v>
      </c>
      <c r="U129" s="149"/>
    </row>
    <row r="130" spans="1:21" ht="14.25">
      <c r="A130" s="130">
        <v>40</v>
      </c>
      <c r="B130" s="130">
        <v>0</v>
      </c>
      <c r="C130" s="152">
        <v>4189292</v>
      </c>
      <c r="D130" s="139" t="s">
        <v>67</v>
      </c>
      <c r="E130" s="12">
        <v>144</v>
      </c>
      <c r="F130" s="17" t="s">
        <v>27</v>
      </c>
      <c r="G130" s="76">
        <v>2150000</v>
      </c>
      <c r="H130" s="76">
        <v>2150000</v>
      </c>
      <c r="I130" s="76">
        <v>2150000</v>
      </c>
      <c r="J130" s="76">
        <v>2150000</v>
      </c>
      <c r="K130" s="76">
        <v>2150000</v>
      </c>
      <c r="L130" s="76">
        <v>2150000</v>
      </c>
      <c r="M130" s="76">
        <v>2150000</v>
      </c>
      <c r="N130" s="76">
        <v>2150000</v>
      </c>
      <c r="O130" s="76">
        <v>2150000</v>
      </c>
      <c r="P130" s="76">
        <v>2150000</v>
      </c>
      <c r="Q130" s="76">
        <v>2150000</v>
      </c>
      <c r="R130" s="76">
        <v>2150000</v>
      </c>
      <c r="S130" s="39">
        <f t="shared" si="12"/>
        <v>25800000</v>
      </c>
      <c r="T130" s="39">
        <f t="shared" si="13"/>
        <v>2150000</v>
      </c>
      <c r="U130" s="148">
        <f>S130+S131+T130+T131</f>
        <v>36562500</v>
      </c>
    </row>
    <row r="131" spans="1:21" ht="15" thickBot="1">
      <c r="A131" s="119"/>
      <c r="B131" s="119"/>
      <c r="C131" s="154"/>
      <c r="D131" s="125"/>
      <c r="E131" s="9">
        <v>232</v>
      </c>
      <c r="F131" s="31" t="s">
        <v>20</v>
      </c>
      <c r="G131" s="72"/>
      <c r="H131" s="72">
        <v>300000</v>
      </c>
      <c r="I131" s="72">
        <v>300000</v>
      </c>
      <c r="J131" s="72">
        <v>450000</v>
      </c>
      <c r="K131" s="72"/>
      <c r="L131" s="72">
        <v>650000</v>
      </c>
      <c r="M131" s="72">
        <v>300000</v>
      </c>
      <c r="N131" s="72">
        <v>500000</v>
      </c>
      <c r="O131" s="72">
        <v>950000</v>
      </c>
      <c r="P131" s="72">
        <v>450000</v>
      </c>
      <c r="Q131" s="72">
        <v>3000000</v>
      </c>
      <c r="R131" s="72">
        <v>1050000</v>
      </c>
      <c r="S131" s="38">
        <f t="shared" si="12"/>
        <v>7950000</v>
      </c>
      <c r="T131" s="38">
        <f t="shared" si="13"/>
        <v>662500</v>
      </c>
      <c r="U131" s="149"/>
    </row>
    <row r="132" spans="1:21" ht="14.25">
      <c r="A132" s="130">
        <v>41</v>
      </c>
      <c r="B132" s="130">
        <v>0</v>
      </c>
      <c r="C132" s="152">
        <v>2022357</v>
      </c>
      <c r="D132" s="139" t="s">
        <v>129</v>
      </c>
      <c r="E132" s="12">
        <v>144</v>
      </c>
      <c r="F132" s="17" t="s">
        <v>27</v>
      </c>
      <c r="G132" s="76">
        <v>1650000</v>
      </c>
      <c r="H132" s="76">
        <v>1650000</v>
      </c>
      <c r="I132" s="76">
        <v>450000</v>
      </c>
      <c r="J132" s="76">
        <v>1650000</v>
      </c>
      <c r="K132" s="76">
        <v>1650000</v>
      </c>
      <c r="L132" s="76">
        <v>1650000</v>
      </c>
      <c r="M132" s="76">
        <v>1650000</v>
      </c>
      <c r="N132" s="76">
        <v>1650000</v>
      </c>
      <c r="O132" s="76">
        <v>1650000</v>
      </c>
      <c r="P132" s="76">
        <v>1650000</v>
      </c>
      <c r="Q132" s="76">
        <v>1650000</v>
      </c>
      <c r="R132" s="76">
        <v>1650000</v>
      </c>
      <c r="S132" s="39">
        <f t="shared" si="12"/>
        <v>18600000</v>
      </c>
      <c r="T132" s="39">
        <f t="shared" si="13"/>
        <v>1550000</v>
      </c>
      <c r="U132" s="148">
        <f>S132+S133+T132+T133</f>
        <v>35587500</v>
      </c>
    </row>
    <row r="133" spans="1:21" ht="15" thickBot="1">
      <c r="A133" s="119"/>
      <c r="B133" s="119"/>
      <c r="C133" s="154"/>
      <c r="D133" s="125"/>
      <c r="E133" s="9">
        <v>232</v>
      </c>
      <c r="F133" s="31" t="s">
        <v>20</v>
      </c>
      <c r="G133" s="72"/>
      <c r="H133" s="72">
        <v>1050000</v>
      </c>
      <c r="I133" s="72"/>
      <c r="J133" s="72">
        <v>1650000</v>
      </c>
      <c r="K133" s="72"/>
      <c r="L133" s="72">
        <v>1800000</v>
      </c>
      <c r="M133" s="72">
        <v>1200000</v>
      </c>
      <c r="N133" s="72">
        <v>1950000</v>
      </c>
      <c r="O133" s="72">
        <v>1900000</v>
      </c>
      <c r="P133" s="72">
        <v>1500000</v>
      </c>
      <c r="Q133" s="72">
        <v>2700000</v>
      </c>
      <c r="R133" s="72">
        <v>500000</v>
      </c>
      <c r="S133" s="38">
        <f t="shared" si="12"/>
        <v>14250000</v>
      </c>
      <c r="T133" s="38">
        <f t="shared" si="13"/>
        <v>1187500</v>
      </c>
      <c r="U133" s="149"/>
    </row>
    <row r="134" spans="1:21" ht="14.25">
      <c r="A134" s="130">
        <v>42</v>
      </c>
      <c r="B134" s="130">
        <v>0</v>
      </c>
      <c r="C134" s="152">
        <v>656724</v>
      </c>
      <c r="D134" s="139" t="s">
        <v>68</v>
      </c>
      <c r="E134" s="12">
        <v>144</v>
      </c>
      <c r="F134" s="17" t="s">
        <v>27</v>
      </c>
      <c r="G134" s="76">
        <v>1650000</v>
      </c>
      <c r="H134" s="76">
        <v>1650000</v>
      </c>
      <c r="I134" s="76">
        <v>1650000</v>
      </c>
      <c r="J134" s="76">
        <v>1650000</v>
      </c>
      <c r="K134" s="76">
        <v>1650000</v>
      </c>
      <c r="L134" s="76">
        <v>1650000</v>
      </c>
      <c r="M134" s="76">
        <v>1650000</v>
      </c>
      <c r="N134" s="76">
        <v>1650000</v>
      </c>
      <c r="O134" s="76">
        <v>1650000</v>
      </c>
      <c r="P134" s="76">
        <v>1650000</v>
      </c>
      <c r="Q134" s="76">
        <v>1650000</v>
      </c>
      <c r="R134" s="76">
        <v>1650000</v>
      </c>
      <c r="S134" s="39">
        <f t="shared" si="12"/>
        <v>19800000</v>
      </c>
      <c r="T134" s="39">
        <f t="shared" si="13"/>
        <v>1650000</v>
      </c>
      <c r="U134" s="148">
        <f>S134+S135+T134+T135</f>
        <v>29195833.333333332</v>
      </c>
    </row>
    <row r="135" spans="1:21" ht="15" thickBot="1">
      <c r="A135" s="119"/>
      <c r="B135" s="119"/>
      <c r="C135" s="154"/>
      <c r="D135" s="125"/>
      <c r="E135" s="9">
        <v>232</v>
      </c>
      <c r="F135" s="31" t="s">
        <v>20</v>
      </c>
      <c r="G135" s="72"/>
      <c r="H135" s="72"/>
      <c r="I135" s="72"/>
      <c r="J135" s="72">
        <v>450000</v>
      </c>
      <c r="K135" s="72">
        <v>450000</v>
      </c>
      <c r="L135" s="72">
        <v>2100000</v>
      </c>
      <c r="M135" s="72">
        <v>450000</v>
      </c>
      <c r="N135" s="72">
        <v>300000</v>
      </c>
      <c r="O135" s="72">
        <v>500000</v>
      </c>
      <c r="P135" s="72">
        <v>1200000</v>
      </c>
      <c r="Q135" s="72"/>
      <c r="R135" s="72">
        <v>1700000</v>
      </c>
      <c r="S135" s="38">
        <f t="shared" si="12"/>
        <v>7150000</v>
      </c>
      <c r="T135" s="38">
        <f t="shared" si="13"/>
        <v>595833.3333333334</v>
      </c>
      <c r="U135" s="149"/>
    </row>
    <row r="136" spans="1:21" ht="14.25">
      <c r="A136" s="130">
        <v>43</v>
      </c>
      <c r="B136" s="130">
        <v>0</v>
      </c>
      <c r="C136" s="152">
        <v>1377320</v>
      </c>
      <c r="D136" s="139" t="s">
        <v>69</v>
      </c>
      <c r="E136" s="12">
        <v>144</v>
      </c>
      <c r="F136" s="17" t="s">
        <v>27</v>
      </c>
      <c r="G136" s="76">
        <v>1650000</v>
      </c>
      <c r="H136" s="76">
        <v>1650000</v>
      </c>
      <c r="I136" s="76">
        <v>1650000</v>
      </c>
      <c r="J136" s="76">
        <v>1650000</v>
      </c>
      <c r="K136" s="76">
        <v>1650000</v>
      </c>
      <c r="L136" s="76">
        <v>1650000</v>
      </c>
      <c r="M136" s="76">
        <v>1650000</v>
      </c>
      <c r="N136" s="76">
        <v>1650000</v>
      </c>
      <c r="O136" s="76">
        <v>1650000</v>
      </c>
      <c r="P136" s="76">
        <v>1650000</v>
      </c>
      <c r="Q136" s="76">
        <v>1650000</v>
      </c>
      <c r="R136" s="76">
        <v>1650000</v>
      </c>
      <c r="S136" s="39">
        <f t="shared" si="12"/>
        <v>19800000</v>
      </c>
      <c r="T136" s="39">
        <f t="shared" si="13"/>
        <v>1650000</v>
      </c>
      <c r="U136" s="148">
        <f>S136+S137+T136+T137</f>
        <v>23345833.333333332</v>
      </c>
    </row>
    <row r="137" spans="1:21" ht="15" thickBot="1">
      <c r="A137" s="119"/>
      <c r="B137" s="119"/>
      <c r="C137" s="154"/>
      <c r="D137" s="125"/>
      <c r="E137" s="9">
        <v>232</v>
      </c>
      <c r="F137" s="31" t="s">
        <v>20</v>
      </c>
      <c r="G137" s="92">
        <v>0</v>
      </c>
      <c r="H137" s="92">
        <v>0</v>
      </c>
      <c r="I137" s="92">
        <v>0</v>
      </c>
      <c r="J137" s="92">
        <v>0</v>
      </c>
      <c r="K137" s="92">
        <v>0</v>
      </c>
      <c r="L137" s="92">
        <v>0</v>
      </c>
      <c r="M137" s="92">
        <v>0</v>
      </c>
      <c r="N137" s="72">
        <v>1250000</v>
      </c>
      <c r="O137" s="72">
        <v>500000</v>
      </c>
      <c r="P137" s="43" t="s">
        <v>136</v>
      </c>
      <c r="Q137" s="43" t="s">
        <v>136</v>
      </c>
      <c r="R137" s="37" t="s">
        <v>136</v>
      </c>
      <c r="S137" s="38">
        <f aca="true" t="shared" si="14" ref="S137:S146">SUM(G137:R137)</f>
        <v>1750000</v>
      </c>
      <c r="T137" s="38">
        <f t="shared" si="13"/>
        <v>145833.33333333334</v>
      </c>
      <c r="U137" s="149"/>
    </row>
    <row r="138" spans="1:21" ht="14.25">
      <c r="A138" s="130">
        <v>44</v>
      </c>
      <c r="B138" s="130">
        <v>0</v>
      </c>
      <c r="C138" s="152">
        <v>1452007</v>
      </c>
      <c r="D138" s="139" t="s">
        <v>70</v>
      </c>
      <c r="E138" s="12">
        <v>144</v>
      </c>
      <c r="F138" s="17" t="s">
        <v>27</v>
      </c>
      <c r="G138" s="76">
        <v>2145000</v>
      </c>
      <c r="H138" s="76">
        <v>1650000</v>
      </c>
      <c r="I138" s="76">
        <v>1650000</v>
      </c>
      <c r="J138" s="76">
        <v>2145000</v>
      </c>
      <c r="K138" s="76">
        <v>2145000</v>
      </c>
      <c r="L138" s="76">
        <v>1650000</v>
      </c>
      <c r="M138" s="76">
        <v>2145000</v>
      </c>
      <c r="N138" s="76">
        <v>2145000</v>
      </c>
      <c r="O138" s="76">
        <v>2145000</v>
      </c>
      <c r="P138" s="76">
        <v>2145000</v>
      </c>
      <c r="Q138" s="76">
        <v>2145000</v>
      </c>
      <c r="R138" s="76">
        <v>2145000</v>
      </c>
      <c r="S138" s="39">
        <f t="shared" si="14"/>
        <v>24255000</v>
      </c>
      <c r="T138" s="39">
        <f t="shared" si="13"/>
        <v>2021250</v>
      </c>
      <c r="U138" s="148">
        <f>S138+S139+T138+T139</f>
        <v>31259583.333333332</v>
      </c>
    </row>
    <row r="139" spans="1:21" ht="15" thickBot="1">
      <c r="A139" s="119"/>
      <c r="B139" s="119"/>
      <c r="C139" s="154"/>
      <c r="D139" s="125"/>
      <c r="E139" s="9">
        <v>232</v>
      </c>
      <c r="F139" s="31" t="s">
        <v>20</v>
      </c>
      <c r="G139" s="72"/>
      <c r="H139" s="72">
        <v>1050000</v>
      </c>
      <c r="I139" s="72">
        <v>200000</v>
      </c>
      <c r="J139" s="72">
        <v>300000</v>
      </c>
      <c r="K139" s="72"/>
      <c r="L139" s="72">
        <v>1750000</v>
      </c>
      <c r="M139" s="72"/>
      <c r="N139" s="72">
        <v>400000</v>
      </c>
      <c r="O139" s="72"/>
      <c r="P139" s="72"/>
      <c r="Q139" s="72">
        <v>900000</v>
      </c>
      <c r="R139" s="37" t="s">
        <v>136</v>
      </c>
      <c r="S139" s="38">
        <f t="shared" si="14"/>
        <v>4600000</v>
      </c>
      <c r="T139" s="38">
        <f t="shared" si="13"/>
        <v>383333.3333333333</v>
      </c>
      <c r="U139" s="149"/>
    </row>
    <row r="140" spans="1:21" ht="14.25">
      <c r="A140" s="130">
        <v>45</v>
      </c>
      <c r="B140" s="130">
        <v>0</v>
      </c>
      <c r="C140" s="152">
        <v>1001934</v>
      </c>
      <c r="D140" s="139" t="s">
        <v>71</v>
      </c>
      <c r="E140" s="12">
        <v>144</v>
      </c>
      <c r="F140" s="17" t="s">
        <v>27</v>
      </c>
      <c r="G140" s="76">
        <v>1650000</v>
      </c>
      <c r="H140" s="76">
        <v>1650000</v>
      </c>
      <c r="I140" s="76">
        <v>1650000</v>
      </c>
      <c r="J140" s="76">
        <v>1650000</v>
      </c>
      <c r="K140" s="76">
        <v>1650000</v>
      </c>
      <c r="L140" s="76">
        <v>1650000</v>
      </c>
      <c r="M140" s="76">
        <v>1650000</v>
      </c>
      <c r="N140" s="76">
        <v>1650000</v>
      </c>
      <c r="O140" s="76">
        <v>1650000</v>
      </c>
      <c r="P140" s="76">
        <v>1650000</v>
      </c>
      <c r="Q140" s="76">
        <v>1650000</v>
      </c>
      <c r="R140" s="76">
        <v>1650000</v>
      </c>
      <c r="S140" s="39">
        <f t="shared" si="14"/>
        <v>19800000</v>
      </c>
      <c r="T140" s="39">
        <f t="shared" si="13"/>
        <v>1650000</v>
      </c>
      <c r="U140" s="148">
        <f>S140+S141+T140+T141</f>
        <v>31362500</v>
      </c>
    </row>
    <row r="141" spans="1:21" ht="15" thickBot="1">
      <c r="A141" s="119"/>
      <c r="B141" s="119"/>
      <c r="C141" s="154"/>
      <c r="D141" s="125"/>
      <c r="E141" s="9">
        <v>232</v>
      </c>
      <c r="F141" s="31" t="s">
        <v>20</v>
      </c>
      <c r="G141" s="92">
        <v>0</v>
      </c>
      <c r="H141" s="92">
        <v>0</v>
      </c>
      <c r="I141" s="92">
        <v>0</v>
      </c>
      <c r="J141" s="72"/>
      <c r="K141" s="72">
        <v>1800000</v>
      </c>
      <c r="L141" s="72">
        <v>1950000</v>
      </c>
      <c r="M141" s="72"/>
      <c r="N141" s="72">
        <v>2000000</v>
      </c>
      <c r="O141" s="72">
        <v>1200000</v>
      </c>
      <c r="P141" s="72">
        <v>1000000</v>
      </c>
      <c r="Q141" s="72"/>
      <c r="R141" s="72">
        <v>1200000</v>
      </c>
      <c r="S141" s="38">
        <f t="shared" si="14"/>
        <v>9150000</v>
      </c>
      <c r="T141" s="38">
        <f t="shared" si="13"/>
        <v>762500</v>
      </c>
      <c r="U141" s="149"/>
    </row>
    <row r="142" spans="1:21" ht="14.25">
      <c r="A142" s="130">
        <v>46</v>
      </c>
      <c r="B142" s="130">
        <v>0</v>
      </c>
      <c r="C142" s="152">
        <v>1975537</v>
      </c>
      <c r="D142" s="139" t="s">
        <v>72</v>
      </c>
      <c r="E142" s="12">
        <v>144</v>
      </c>
      <c r="F142" s="17" t="s">
        <v>27</v>
      </c>
      <c r="G142" s="76">
        <v>1650000</v>
      </c>
      <c r="H142" s="76">
        <v>1650000</v>
      </c>
      <c r="I142" s="76">
        <v>1650000</v>
      </c>
      <c r="J142" s="76">
        <v>1650000</v>
      </c>
      <c r="K142" s="76">
        <v>1900000</v>
      </c>
      <c r="L142" s="76">
        <v>1650000</v>
      </c>
      <c r="M142" s="76">
        <v>1650000</v>
      </c>
      <c r="N142" s="76">
        <v>1650000</v>
      </c>
      <c r="O142" s="76">
        <v>1650000</v>
      </c>
      <c r="P142" s="76">
        <v>1650000</v>
      </c>
      <c r="Q142" s="76">
        <v>1650000</v>
      </c>
      <c r="R142" s="76">
        <v>1650000</v>
      </c>
      <c r="S142" s="39">
        <f t="shared" si="14"/>
        <v>20050000</v>
      </c>
      <c r="T142" s="39">
        <f t="shared" si="13"/>
        <v>1670833.3333333333</v>
      </c>
      <c r="U142" s="148">
        <f>S142+T142</f>
        <v>21720833.333333332</v>
      </c>
    </row>
    <row r="143" spans="1:21" ht="15" thickBot="1">
      <c r="A143" s="119"/>
      <c r="B143" s="119"/>
      <c r="C143" s="154"/>
      <c r="D143" s="125"/>
      <c r="E143" s="9">
        <v>232</v>
      </c>
      <c r="F143" s="31" t="s">
        <v>20</v>
      </c>
      <c r="G143" s="92">
        <v>0</v>
      </c>
      <c r="H143" s="92">
        <v>0</v>
      </c>
      <c r="I143" s="92">
        <v>0</v>
      </c>
      <c r="J143" s="92">
        <v>0</v>
      </c>
      <c r="K143" s="92">
        <v>0</v>
      </c>
      <c r="L143" s="92">
        <v>0</v>
      </c>
      <c r="M143" s="92">
        <v>0</v>
      </c>
      <c r="N143" s="92">
        <v>0</v>
      </c>
      <c r="O143" s="92">
        <v>0</v>
      </c>
      <c r="P143" s="92">
        <v>0</v>
      </c>
      <c r="Q143" s="92">
        <v>0</v>
      </c>
      <c r="R143" s="37" t="s">
        <v>136</v>
      </c>
      <c r="S143" s="38">
        <f t="shared" si="14"/>
        <v>0</v>
      </c>
      <c r="T143" s="38">
        <f t="shared" si="13"/>
        <v>0</v>
      </c>
      <c r="U143" s="149"/>
    </row>
    <row r="144" spans="1:21" ht="14.25">
      <c r="A144" s="130">
        <v>47</v>
      </c>
      <c r="B144" s="130">
        <v>0</v>
      </c>
      <c r="C144" s="152">
        <v>5663066</v>
      </c>
      <c r="D144" s="139" t="s">
        <v>132</v>
      </c>
      <c r="E144" s="12">
        <v>144</v>
      </c>
      <c r="F144" s="17" t="s">
        <v>27</v>
      </c>
      <c r="G144" s="76">
        <v>1900000</v>
      </c>
      <c r="H144" s="76">
        <v>2500000</v>
      </c>
      <c r="I144" s="76">
        <v>2500000</v>
      </c>
      <c r="J144" s="76">
        <v>2500000</v>
      </c>
      <c r="K144" s="76">
        <v>2500000</v>
      </c>
      <c r="L144" s="76">
        <v>2500000</v>
      </c>
      <c r="M144" s="76">
        <v>2500000</v>
      </c>
      <c r="N144" s="76">
        <v>2500000</v>
      </c>
      <c r="O144" s="76">
        <v>2500000</v>
      </c>
      <c r="P144" s="76">
        <v>2500000</v>
      </c>
      <c r="Q144" s="76">
        <v>2500000</v>
      </c>
      <c r="R144" s="76">
        <v>2500000</v>
      </c>
      <c r="S144" s="39">
        <f t="shared" si="14"/>
        <v>29400000</v>
      </c>
      <c r="T144" s="39">
        <f t="shared" si="13"/>
        <v>2450000</v>
      </c>
      <c r="U144" s="148">
        <f>S144+T144</f>
        <v>31850000</v>
      </c>
    </row>
    <row r="145" spans="1:21" ht="15" thickBot="1">
      <c r="A145" s="119"/>
      <c r="B145" s="119"/>
      <c r="C145" s="154"/>
      <c r="D145" s="125"/>
      <c r="E145" s="9">
        <v>232</v>
      </c>
      <c r="F145" s="31" t="s">
        <v>20</v>
      </c>
      <c r="G145" s="92">
        <v>0</v>
      </c>
      <c r="H145" s="72">
        <v>500000</v>
      </c>
      <c r="I145" s="72">
        <v>300000</v>
      </c>
      <c r="J145" s="92">
        <v>0</v>
      </c>
      <c r="K145" s="92">
        <v>0</v>
      </c>
      <c r="L145" s="92">
        <v>0</v>
      </c>
      <c r="M145" s="72">
        <v>300000</v>
      </c>
      <c r="N145" s="72">
        <v>600000</v>
      </c>
      <c r="O145" s="92">
        <v>0</v>
      </c>
      <c r="P145" s="92">
        <v>0</v>
      </c>
      <c r="Q145" s="92">
        <v>0</v>
      </c>
      <c r="R145" s="72">
        <v>700000</v>
      </c>
      <c r="S145" s="38"/>
      <c r="T145" s="38">
        <f t="shared" si="13"/>
        <v>0</v>
      </c>
      <c r="U145" s="149"/>
    </row>
    <row r="146" spans="1:21" ht="14.25">
      <c r="A146" s="130">
        <v>48</v>
      </c>
      <c r="B146" s="130">
        <v>0</v>
      </c>
      <c r="C146" s="152">
        <v>4490276</v>
      </c>
      <c r="D146" s="139" t="s">
        <v>73</v>
      </c>
      <c r="E146" s="12">
        <v>144</v>
      </c>
      <c r="F146" s="17" t="s">
        <v>27</v>
      </c>
      <c r="G146" s="76">
        <v>1900000</v>
      </c>
      <c r="H146" s="76">
        <v>1900000</v>
      </c>
      <c r="I146" s="76">
        <v>1900000</v>
      </c>
      <c r="J146" s="76">
        <v>1900000</v>
      </c>
      <c r="K146" s="76">
        <v>1900000</v>
      </c>
      <c r="L146" s="76">
        <v>1900000</v>
      </c>
      <c r="M146" s="76">
        <v>1900000</v>
      </c>
      <c r="N146" s="76">
        <v>2500000</v>
      </c>
      <c r="O146" s="76">
        <v>2500000</v>
      </c>
      <c r="P146" s="76">
        <v>2500000</v>
      </c>
      <c r="Q146" s="76">
        <v>2500000</v>
      </c>
      <c r="R146" s="76">
        <v>2500000</v>
      </c>
      <c r="S146" s="39">
        <f t="shared" si="14"/>
        <v>25800000</v>
      </c>
      <c r="T146" s="39">
        <f t="shared" si="13"/>
        <v>2150000</v>
      </c>
      <c r="U146" s="148">
        <f>S146+S147+T146+T147</f>
        <v>29900000</v>
      </c>
    </row>
    <row r="147" spans="1:21" ht="15" thickBot="1">
      <c r="A147" s="119"/>
      <c r="B147" s="119"/>
      <c r="C147" s="154"/>
      <c r="D147" s="125"/>
      <c r="E147" s="9">
        <v>232</v>
      </c>
      <c r="F147" s="31" t="s">
        <v>20</v>
      </c>
      <c r="G147" s="92">
        <v>0</v>
      </c>
      <c r="H147" s="92">
        <v>0</v>
      </c>
      <c r="I147" s="92">
        <v>0</v>
      </c>
      <c r="J147" s="92">
        <v>0</v>
      </c>
      <c r="K147" s="92">
        <v>0</v>
      </c>
      <c r="L147" s="92">
        <v>0</v>
      </c>
      <c r="M147" s="92">
        <v>0</v>
      </c>
      <c r="N147" s="92">
        <v>0</v>
      </c>
      <c r="O147" s="72">
        <v>600000</v>
      </c>
      <c r="P147" s="72">
        <v>600000</v>
      </c>
      <c r="Q147" s="92">
        <v>0</v>
      </c>
      <c r="R147" s="72">
        <v>600000</v>
      </c>
      <c r="S147" s="38">
        <f aca="true" t="shared" si="15" ref="S147:S157">SUM(G147:R147)</f>
        <v>1800000</v>
      </c>
      <c r="T147" s="38">
        <f t="shared" si="13"/>
        <v>150000</v>
      </c>
      <c r="U147" s="149"/>
    </row>
    <row r="148" spans="1:21" ht="14.25">
      <c r="A148" s="130">
        <v>49</v>
      </c>
      <c r="B148" s="130">
        <v>0</v>
      </c>
      <c r="C148" s="152">
        <v>4691926</v>
      </c>
      <c r="D148" s="139" t="s">
        <v>74</v>
      </c>
      <c r="E148" s="12">
        <v>144</v>
      </c>
      <c r="F148" s="17" t="s">
        <v>27</v>
      </c>
      <c r="G148" s="76">
        <v>2140000</v>
      </c>
      <c r="H148" s="76">
        <v>2500000</v>
      </c>
      <c r="I148" s="76">
        <v>2500000</v>
      </c>
      <c r="J148" s="76">
        <v>2500000</v>
      </c>
      <c r="K148" s="76">
        <v>2500000</v>
      </c>
      <c r="L148" s="76">
        <v>2500000</v>
      </c>
      <c r="M148" s="76">
        <v>2500000</v>
      </c>
      <c r="N148" s="76">
        <v>3900000</v>
      </c>
      <c r="O148" s="76">
        <v>3900000</v>
      </c>
      <c r="P148" s="76">
        <v>3900000</v>
      </c>
      <c r="Q148" s="76">
        <v>3900000</v>
      </c>
      <c r="R148" s="76">
        <v>2500000</v>
      </c>
      <c r="S148" s="39">
        <f t="shared" si="15"/>
        <v>35240000</v>
      </c>
      <c r="T148" s="39">
        <f t="shared" si="13"/>
        <v>2936666.6666666665</v>
      </c>
      <c r="U148" s="148">
        <f>S148+S149+T148+T149</f>
        <v>40993333.33333333</v>
      </c>
    </row>
    <row r="149" spans="1:21" ht="15" thickBot="1">
      <c r="A149" s="119"/>
      <c r="B149" s="119"/>
      <c r="C149" s="154"/>
      <c r="D149" s="125"/>
      <c r="E149" s="9">
        <v>232</v>
      </c>
      <c r="F149" s="31" t="s">
        <v>20</v>
      </c>
      <c r="G149" s="92">
        <v>0</v>
      </c>
      <c r="H149" s="72">
        <v>500000</v>
      </c>
      <c r="I149" s="72">
        <v>300000</v>
      </c>
      <c r="J149" s="43"/>
      <c r="K149" s="43"/>
      <c r="L149" s="43"/>
      <c r="M149" s="43"/>
      <c r="N149" s="72">
        <v>450000</v>
      </c>
      <c r="O149" s="92">
        <v>0</v>
      </c>
      <c r="P149" s="72">
        <v>450000</v>
      </c>
      <c r="Q149" s="72">
        <v>450000</v>
      </c>
      <c r="R149" s="72">
        <v>450000</v>
      </c>
      <c r="S149" s="38">
        <f t="shared" si="15"/>
        <v>2600000</v>
      </c>
      <c r="T149" s="38">
        <f t="shared" si="13"/>
        <v>216666.66666666666</v>
      </c>
      <c r="U149" s="149"/>
    </row>
    <row r="150" spans="1:21" ht="14.25">
      <c r="A150" s="130">
        <v>50</v>
      </c>
      <c r="B150" s="218">
        <v>0</v>
      </c>
      <c r="C150" s="220">
        <v>4780269</v>
      </c>
      <c r="D150" s="139" t="s">
        <v>75</v>
      </c>
      <c r="E150" s="12">
        <v>144</v>
      </c>
      <c r="F150" s="30" t="s">
        <v>27</v>
      </c>
      <c r="G150" s="80">
        <v>1900000</v>
      </c>
      <c r="H150" s="80">
        <v>2500000</v>
      </c>
      <c r="I150" s="80">
        <v>2500000</v>
      </c>
      <c r="J150" s="80">
        <v>2500000</v>
      </c>
      <c r="K150" s="80">
        <v>2500000</v>
      </c>
      <c r="L150" s="80">
        <v>2500000</v>
      </c>
      <c r="M150" s="80">
        <v>2500000</v>
      </c>
      <c r="N150" s="80">
        <v>2500000</v>
      </c>
      <c r="O150" s="80">
        <v>2500000</v>
      </c>
      <c r="P150" s="80">
        <v>2500000</v>
      </c>
      <c r="Q150" s="80">
        <v>2500000</v>
      </c>
      <c r="R150" s="80">
        <v>2500000</v>
      </c>
      <c r="S150" s="95">
        <f t="shared" si="15"/>
        <v>29400000</v>
      </c>
      <c r="T150" s="56">
        <f t="shared" si="13"/>
        <v>2450000</v>
      </c>
      <c r="U150" s="148">
        <f>S150+S151+T150+T151</f>
        <v>33691666.666666664</v>
      </c>
    </row>
    <row r="151" spans="1:21" ht="15" thickBot="1">
      <c r="A151" s="119"/>
      <c r="B151" s="219"/>
      <c r="C151" s="221"/>
      <c r="D151" s="125"/>
      <c r="E151" s="9">
        <v>232</v>
      </c>
      <c r="F151" s="31" t="s">
        <v>20</v>
      </c>
      <c r="G151" s="92">
        <v>0</v>
      </c>
      <c r="H151" s="72">
        <v>500000</v>
      </c>
      <c r="I151" s="72">
        <v>300000</v>
      </c>
      <c r="J151" s="92">
        <v>0</v>
      </c>
      <c r="K151" s="92">
        <v>0</v>
      </c>
      <c r="L151" s="92">
        <v>0</v>
      </c>
      <c r="M151" s="92">
        <v>0</v>
      </c>
      <c r="N151" s="92">
        <v>0</v>
      </c>
      <c r="O151" s="92">
        <v>0</v>
      </c>
      <c r="P151" s="92">
        <v>0</v>
      </c>
      <c r="Q151" s="72">
        <v>450000</v>
      </c>
      <c r="R151" s="72">
        <v>450000</v>
      </c>
      <c r="S151" s="96">
        <f t="shared" si="15"/>
        <v>1700000</v>
      </c>
      <c r="T151" s="94">
        <f t="shared" si="13"/>
        <v>141666.66666666666</v>
      </c>
      <c r="U151" s="149"/>
    </row>
    <row r="152" spans="1:21" ht="14.25">
      <c r="A152" s="130">
        <v>51</v>
      </c>
      <c r="B152" s="130">
        <v>0</v>
      </c>
      <c r="C152" s="153">
        <v>1616762</v>
      </c>
      <c r="D152" s="124" t="s">
        <v>76</v>
      </c>
      <c r="E152" s="10">
        <v>144</v>
      </c>
      <c r="F152" s="17" t="s">
        <v>27</v>
      </c>
      <c r="G152" s="76">
        <v>1700000</v>
      </c>
      <c r="H152" s="76">
        <v>1700000</v>
      </c>
      <c r="I152" s="76">
        <v>1700000</v>
      </c>
      <c r="J152" s="76">
        <v>1700000</v>
      </c>
      <c r="K152" s="76">
        <v>1700000</v>
      </c>
      <c r="L152" s="76">
        <v>1700000</v>
      </c>
      <c r="M152" s="76">
        <v>1700000</v>
      </c>
      <c r="N152" s="76">
        <v>1700000</v>
      </c>
      <c r="O152" s="93">
        <v>0</v>
      </c>
      <c r="P152" s="93">
        <v>0</v>
      </c>
      <c r="Q152" s="93">
        <v>0</v>
      </c>
      <c r="R152" s="93">
        <v>0</v>
      </c>
      <c r="S152" s="39">
        <f t="shared" si="15"/>
        <v>13600000</v>
      </c>
      <c r="T152" s="39">
        <f t="shared" si="13"/>
        <v>1133333.3333333333</v>
      </c>
      <c r="U152" s="148">
        <f>S152+T152</f>
        <v>14733333.333333334</v>
      </c>
    </row>
    <row r="153" spans="1:21" ht="15" thickBot="1">
      <c r="A153" s="119"/>
      <c r="B153" s="119"/>
      <c r="C153" s="154"/>
      <c r="D153" s="125"/>
      <c r="E153" s="9">
        <v>232</v>
      </c>
      <c r="F153" s="31" t="s">
        <v>20</v>
      </c>
      <c r="G153" s="92">
        <v>0</v>
      </c>
      <c r="H153" s="92">
        <v>0</v>
      </c>
      <c r="I153" s="92">
        <v>0</v>
      </c>
      <c r="J153" s="92">
        <v>0</v>
      </c>
      <c r="K153" s="92">
        <v>0</v>
      </c>
      <c r="L153" s="92">
        <v>0</v>
      </c>
      <c r="M153" s="92">
        <v>0</v>
      </c>
      <c r="N153" s="92">
        <v>0</v>
      </c>
      <c r="O153" s="92">
        <v>0</v>
      </c>
      <c r="P153" s="92">
        <v>0</v>
      </c>
      <c r="Q153" s="92">
        <v>0</v>
      </c>
      <c r="R153" s="92">
        <v>0</v>
      </c>
      <c r="S153" s="38">
        <f t="shared" si="15"/>
        <v>0</v>
      </c>
      <c r="T153" s="38">
        <f t="shared" si="13"/>
        <v>0</v>
      </c>
      <c r="U153" s="149"/>
    </row>
    <row r="154" spans="1:21" ht="14.25">
      <c r="A154" s="130">
        <v>52</v>
      </c>
      <c r="B154" s="130">
        <v>0</v>
      </c>
      <c r="C154" s="152">
        <v>2323988</v>
      </c>
      <c r="D154" s="139" t="s">
        <v>77</v>
      </c>
      <c r="E154" s="12">
        <v>144</v>
      </c>
      <c r="F154" s="17" t="s">
        <v>27</v>
      </c>
      <c r="G154" s="76">
        <v>2000000</v>
      </c>
      <c r="H154" s="76">
        <v>2000000</v>
      </c>
      <c r="I154" s="76">
        <v>2000000</v>
      </c>
      <c r="J154" s="76">
        <v>2000000</v>
      </c>
      <c r="K154" s="76">
        <v>2000000</v>
      </c>
      <c r="L154" s="76">
        <v>2000000</v>
      </c>
      <c r="M154" s="76">
        <v>2000000</v>
      </c>
      <c r="N154" s="76">
        <v>2000000</v>
      </c>
      <c r="O154" s="76">
        <v>2000000</v>
      </c>
      <c r="P154" s="76">
        <v>2000000</v>
      </c>
      <c r="Q154" s="76">
        <v>2000000</v>
      </c>
      <c r="R154" s="76">
        <v>2000000</v>
      </c>
      <c r="S154" s="39">
        <f t="shared" si="15"/>
        <v>24000000</v>
      </c>
      <c r="T154" s="39">
        <f t="shared" si="13"/>
        <v>2000000</v>
      </c>
      <c r="U154" s="148">
        <f>S154+T154</f>
        <v>26000000</v>
      </c>
    </row>
    <row r="155" spans="1:21" ht="15" thickBot="1">
      <c r="A155" s="119"/>
      <c r="B155" s="119"/>
      <c r="C155" s="154"/>
      <c r="D155" s="125"/>
      <c r="E155" s="9">
        <v>232</v>
      </c>
      <c r="F155" s="31" t="s">
        <v>20</v>
      </c>
      <c r="G155" s="92">
        <v>0</v>
      </c>
      <c r="H155" s="92">
        <v>0</v>
      </c>
      <c r="I155" s="92">
        <v>0</v>
      </c>
      <c r="J155" s="92">
        <v>0</v>
      </c>
      <c r="K155" s="92">
        <v>0</v>
      </c>
      <c r="L155" s="92">
        <v>0</v>
      </c>
      <c r="M155" s="92">
        <v>0</v>
      </c>
      <c r="N155" s="92">
        <v>0</v>
      </c>
      <c r="O155" s="92">
        <v>0</v>
      </c>
      <c r="P155" s="92">
        <v>0</v>
      </c>
      <c r="Q155" s="92">
        <v>0</v>
      </c>
      <c r="R155" s="37" t="s">
        <v>136</v>
      </c>
      <c r="S155" s="38">
        <f t="shared" si="15"/>
        <v>0</v>
      </c>
      <c r="T155" s="38">
        <f t="shared" si="13"/>
        <v>0</v>
      </c>
      <c r="U155" s="149"/>
    </row>
    <row r="156" spans="1:21" ht="14.25">
      <c r="A156" s="130">
        <v>53</v>
      </c>
      <c r="B156" s="130">
        <v>0</v>
      </c>
      <c r="C156" s="152">
        <v>951491</v>
      </c>
      <c r="D156" s="139" t="s">
        <v>78</v>
      </c>
      <c r="E156" s="12">
        <v>145</v>
      </c>
      <c r="F156" s="17" t="s">
        <v>27</v>
      </c>
      <c r="G156" s="76">
        <v>2024055</v>
      </c>
      <c r="H156" s="76">
        <v>2024055</v>
      </c>
      <c r="I156" s="76">
        <v>2024055</v>
      </c>
      <c r="J156" s="76">
        <v>2024055</v>
      </c>
      <c r="K156" s="76">
        <v>2024055</v>
      </c>
      <c r="L156" s="76">
        <v>2024055</v>
      </c>
      <c r="M156" s="76">
        <v>2024055</v>
      </c>
      <c r="N156" s="76">
        <v>2024055</v>
      </c>
      <c r="O156" s="76">
        <v>2024055</v>
      </c>
      <c r="P156" s="76">
        <v>2024055</v>
      </c>
      <c r="Q156" s="76">
        <v>2024055</v>
      </c>
      <c r="R156" s="76">
        <v>2024055</v>
      </c>
      <c r="S156" s="39">
        <f t="shared" si="15"/>
        <v>24288660</v>
      </c>
      <c r="T156" s="39">
        <f t="shared" si="13"/>
        <v>2024055</v>
      </c>
      <c r="U156" s="148">
        <f>S156+T156</f>
        <v>26312715</v>
      </c>
    </row>
    <row r="157" spans="1:21" ht="15" thickBot="1">
      <c r="A157" s="119"/>
      <c r="B157" s="119"/>
      <c r="C157" s="154"/>
      <c r="D157" s="125"/>
      <c r="E157" s="9">
        <v>232</v>
      </c>
      <c r="F157" s="31" t="s">
        <v>20</v>
      </c>
      <c r="G157" s="92">
        <v>0</v>
      </c>
      <c r="H157" s="92">
        <v>0</v>
      </c>
      <c r="I157" s="92">
        <v>0</v>
      </c>
      <c r="J157" s="92">
        <v>0</v>
      </c>
      <c r="K157" s="92">
        <v>0</v>
      </c>
      <c r="L157" s="92">
        <v>0</v>
      </c>
      <c r="M157" s="92">
        <v>0</v>
      </c>
      <c r="N157" s="92">
        <v>0</v>
      </c>
      <c r="O157" s="92">
        <v>0</v>
      </c>
      <c r="P157" s="92">
        <v>0</v>
      </c>
      <c r="Q157" s="92">
        <v>0</v>
      </c>
      <c r="R157" s="37" t="s">
        <v>136</v>
      </c>
      <c r="S157" s="38">
        <f t="shared" si="15"/>
        <v>0</v>
      </c>
      <c r="T157" s="38">
        <f t="shared" si="13"/>
        <v>0</v>
      </c>
      <c r="U157" s="149"/>
    </row>
    <row r="158" spans="1:21" ht="14.25">
      <c r="A158" s="130">
        <v>54</v>
      </c>
      <c r="B158" s="130">
        <v>0</v>
      </c>
      <c r="C158" s="152">
        <v>1415829</v>
      </c>
      <c r="D158" s="139" t="s">
        <v>79</v>
      </c>
      <c r="E158" s="12">
        <v>145</v>
      </c>
      <c r="F158" s="17" t="s">
        <v>28</v>
      </c>
      <c r="G158" s="76">
        <v>5200000</v>
      </c>
      <c r="H158" s="76">
        <v>5200000</v>
      </c>
      <c r="I158" s="76">
        <v>5500000</v>
      </c>
      <c r="J158" s="76">
        <v>5500000</v>
      </c>
      <c r="K158" s="76">
        <v>5500000</v>
      </c>
      <c r="L158" s="76">
        <v>5500000</v>
      </c>
      <c r="M158" s="76">
        <v>5500000</v>
      </c>
      <c r="N158" s="76">
        <v>5500000</v>
      </c>
      <c r="O158" s="76">
        <v>5500000</v>
      </c>
      <c r="P158" s="76">
        <v>5500000</v>
      </c>
      <c r="Q158" s="76">
        <v>5500000</v>
      </c>
      <c r="R158" s="76">
        <v>5500000</v>
      </c>
      <c r="S158" s="39">
        <f aca="true" t="shared" si="16" ref="S158:S169">SUM(G158:R158)</f>
        <v>65400000</v>
      </c>
      <c r="T158" s="39">
        <f aca="true" t="shared" si="17" ref="T158:T188">S158/12</f>
        <v>5450000</v>
      </c>
      <c r="U158" s="148">
        <f>S158+S159+T158+T159</f>
        <v>72312500</v>
      </c>
    </row>
    <row r="159" spans="1:21" ht="15" thickBot="1">
      <c r="A159" s="119"/>
      <c r="B159" s="119"/>
      <c r="C159" s="154"/>
      <c r="D159" s="125"/>
      <c r="E159" s="9">
        <v>232</v>
      </c>
      <c r="F159" s="31" t="s">
        <v>20</v>
      </c>
      <c r="G159" s="92">
        <v>0</v>
      </c>
      <c r="H159" s="92">
        <v>0</v>
      </c>
      <c r="I159" s="92">
        <v>0</v>
      </c>
      <c r="J159" s="92">
        <v>0</v>
      </c>
      <c r="K159" s="92">
        <v>0</v>
      </c>
      <c r="L159" s="92">
        <v>0</v>
      </c>
      <c r="M159" s="92">
        <v>0</v>
      </c>
      <c r="N159" s="72">
        <v>450000</v>
      </c>
      <c r="O159" s="43" t="s">
        <v>136</v>
      </c>
      <c r="P159" s="72">
        <v>450000</v>
      </c>
      <c r="Q159" s="43" t="s">
        <v>136</v>
      </c>
      <c r="R159" s="72">
        <v>450000</v>
      </c>
      <c r="S159" s="38">
        <f t="shared" si="16"/>
        <v>1350000</v>
      </c>
      <c r="T159" s="38">
        <f t="shared" si="17"/>
        <v>112500</v>
      </c>
      <c r="U159" s="149"/>
    </row>
    <row r="160" spans="1:21" ht="14.25">
      <c r="A160" s="130">
        <v>55</v>
      </c>
      <c r="B160" s="130">
        <v>0</v>
      </c>
      <c r="C160" s="152">
        <v>3542797</v>
      </c>
      <c r="D160" s="139" t="s">
        <v>80</v>
      </c>
      <c r="E160" s="12">
        <v>141</v>
      </c>
      <c r="F160" s="17" t="s">
        <v>133</v>
      </c>
      <c r="G160" s="76">
        <v>5200000</v>
      </c>
      <c r="H160" s="76">
        <v>5200000</v>
      </c>
      <c r="I160" s="76">
        <v>5500000</v>
      </c>
      <c r="J160" s="76">
        <v>5500000</v>
      </c>
      <c r="K160" s="76">
        <v>5500000</v>
      </c>
      <c r="L160" s="76">
        <v>5500000</v>
      </c>
      <c r="M160" s="76">
        <v>5500000</v>
      </c>
      <c r="N160" s="76">
        <v>5500000</v>
      </c>
      <c r="O160" s="76">
        <v>5500000</v>
      </c>
      <c r="P160" s="76">
        <v>5500000</v>
      </c>
      <c r="Q160" s="76">
        <v>5500000</v>
      </c>
      <c r="R160" s="76">
        <v>5500000</v>
      </c>
      <c r="S160" s="39">
        <f t="shared" si="16"/>
        <v>65400000</v>
      </c>
      <c r="T160" s="39">
        <f t="shared" si="17"/>
        <v>5450000</v>
      </c>
      <c r="U160" s="148">
        <f>S160+S161+T160+T161</f>
        <v>72637500</v>
      </c>
    </row>
    <row r="161" spans="1:25" ht="15" thickBot="1">
      <c r="A161" s="119"/>
      <c r="B161" s="119"/>
      <c r="C161" s="154"/>
      <c r="D161" s="125"/>
      <c r="E161" s="9">
        <v>232</v>
      </c>
      <c r="F161" s="31" t="s">
        <v>20</v>
      </c>
      <c r="G161" s="43"/>
      <c r="H161" s="43"/>
      <c r="I161" s="72">
        <v>300000</v>
      </c>
      <c r="J161" s="92">
        <v>0</v>
      </c>
      <c r="K161" s="92">
        <v>0</v>
      </c>
      <c r="L161" s="92">
        <v>0</v>
      </c>
      <c r="M161" s="92">
        <v>0</v>
      </c>
      <c r="N161" s="92">
        <v>0</v>
      </c>
      <c r="O161" s="92">
        <v>0</v>
      </c>
      <c r="P161" s="72">
        <v>450000</v>
      </c>
      <c r="Q161" s="72">
        <v>450000</v>
      </c>
      <c r="R161" s="72">
        <v>450000</v>
      </c>
      <c r="S161" s="38">
        <f t="shared" si="16"/>
        <v>1650000</v>
      </c>
      <c r="T161" s="38">
        <f t="shared" si="17"/>
        <v>137500</v>
      </c>
      <c r="U161" s="149"/>
      <c r="Y161" s="84"/>
    </row>
    <row r="162" spans="1:21" ht="14.25">
      <c r="A162" s="130">
        <v>56</v>
      </c>
      <c r="B162" s="130">
        <v>0</v>
      </c>
      <c r="C162" s="152">
        <v>5656516</v>
      </c>
      <c r="D162" s="139" t="s">
        <v>81</v>
      </c>
      <c r="E162" s="12">
        <v>144</v>
      </c>
      <c r="F162" s="17" t="s">
        <v>28</v>
      </c>
      <c r="G162" s="76">
        <v>3500000</v>
      </c>
      <c r="H162" s="76">
        <v>3500000</v>
      </c>
      <c r="I162" s="76">
        <v>3500000</v>
      </c>
      <c r="J162" s="76">
        <v>3500000</v>
      </c>
      <c r="K162" s="76">
        <v>3500000</v>
      </c>
      <c r="L162" s="76">
        <v>3500000</v>
      </c>
      <c r="M162" s="76">
        <v>3500000</v>
      </c>
      <c r="N162" s="76">
        <v>3500000</v>
      </c>
      <c r="O162" s="76">
        <v>3500000</v>
      </c>
      <c r="P162" s="76">
        <v>3500000</v>
      </c>
      <c r="Q162" s="76">
        <v>3500000</v>
      </c>
      <c r="R162" s="76">
        <v>3500000</v>
      </c>
      <c r="S162" s="39">
        <f t="shared" si="16"/>
        <v>42000000</v>
      </c>
      <c r="T162" s="39">
        <f t="shared" si="17"/>
        <v>3500000</v>
      </c>
      <c r="U162" s="148">
        <f>S162+S163+T162+T163</f>
        <v>46583333.333333336</v>
      </c>
    </row>
    <row r="163" spans="1:21" ht="15" thickBot="1">
      <c r="A163" s="118"/>
      <c r="B163" s="118"/>
      <c r="C163" s="153"/>
      <c r="D163" s="124"/>
      <c r="E163" s="7">
        <v>232</v>
      </c>
      <c r="F163" s="57" t="s">
        <v>20</v>
      </c>
      <c r="G163" s="86">
        <v>0</v>
      </c>
      <c r="H163" s="86">
        <v>0</v>
      </c>
      <c r="I163" s="75">
        <v>200000</v>
      </c>
      <c r="J163" s="86">
        <v>0</v>
      </c>
      <c r="K163" s="86">
        <v>0</v>
      </c>
      <c r="L163" s="86">
        <v>0</v>
      </c>
      <c r="M163" s="86">
        <v>0</v>
      </c>
      <c r="N163" s="75">
        <v>800000</v>
      </c>
      <c r="O163" s="86">
        <v>0</v>
      </c>
      <c r="P163" s="86">
        <v>0</v>
      </c>
      <c r="Q163" s="86">
        <v>0</v>
      </c>
      <c r="R163" s="50" t="s">
        <v>136</v>
      </c>
      <c r="S163" s="49">
        <f t="shared" si="16"/>
        <v>1000000</v>
      </c>
      <c r="T163" s="49">
        <f t="shared" si="17"/>
        <v>83333.33333333333</v>
      </c>
      <c r="U163" s="150"/>
    </row>
    <row r="164" spans="1:21" ht="14.25">
      <c r="A164" s="133">
        <v>57</v>
      </c>
      <c r="B164" s="159">
        <v>0</v>
      </c>
      <c r="C164" s="161">
        <v>4493720</v>
      </c>
      <c r="D164" s="144" t="s">
        <v>82</v>
      </c>
      <c r="E164" s="14">
        <v>144</v>
      </c>
      <c r="F164" s="30" t="s">
        <v>27</v>
      </c>
      <c r="G164" s="80">
        <v>3000000</v>
      </c>
      <c r="H164" s="80">
        <v>3900000</v>
      </c>
      <c r="I164" s="80">
        <v>3900000</v>
      </c>
      <c r="J164" s="80">
        <v>3900000</v>
      </c>
      <c r="K164" s="80">
        <v>3900000</v>
      </c>
      <c r="L164" s="80">
        <v>3900000</v>
      </c>
      <c r="M164" s="80">
        <v>3900000</v>
      </c>
      <c r="N164" s="80">
        <v>3900000</v>
      </c>
      <c r="O164" s="80">
        <v>3900000</v>
      </c>
      <c r="P164" s="80">
        <v>3900000</v>
      </c>
      <c r="Q164" s="80">
        <v>3900000</v>
      </c>
      <c r="R164" s="80">
        <v>3900000</v>
      </c>
      <c r="S164" s="85">
        <f t="shared" si="16"/>
        <v>45900000</v>
      </c>
      <c r="T164" s="85">
        <f t="shared" si="17"/>
        <v>3825000</v>
      </c>
      <c r="U164" s="136">
        <f>S164+S165+T164+T165</f>
        <v>53354166.666666664</v>
      </c>
    </row>
    <row r="165" spans="1:21" ht="15" thickBot="1">
      <c r="A165" s="121"/>
      <c r="B165" s="160"/>
      <c r="C165" s="162"/>
      <c r="D165" s="145"/>
      <c r="E165" s="11">
        <v>232</v>
      </c>
      <c r="F165" s="31" t="s">
        <v>20</v>
      </c>
      <c r="G165" s="92">
        <v>0</v>
      </c>
      <c r="H165" s="72">
        <v>300000</v>
      </c>
      <c r="I165" s="92">
        <v>0</v>
      </c>
      <c r="J165" s="92">
        <v>0</v>
      </c>
      <c r="K165" s="72">
        <v>300000</v>
      </c>
      <c r="L165" s="72">
        <v>500000</v>
      </c>
      <c r="M165" s="72">
        <v>300000</v>
      </c>
      <c r="N165" s="72">
        <v>300000</v>
      </c>
      <c r="O165" s="92">
        <v>0</v>
      </c>
      <c r="P165" s="92">
        <v>0</v>
      </c>
      <c r="Q165" s="72">
        <v>1350000</v>
      </c>
      <c r="R165" s="72">
        <v>300000</v>
      </c>
      <c r="S165" s="48">
        <f t="shared" si="16"/>
        <v>3350000</v>
      </c>
      <c r="T165" s="48">
        <f t="shared" si="17"/>
        <v>279166.6666666667</v>
      </c>
      <c r="U165" s="137"/>
    </row>
    <row r="166" spans="1:21" ht="14.25" customHeight="1">
      <c r="A166" s="222">
        <v>58</v>
      </c>
      <c r="B166" s="222">
        <v>2000</v>
      </c>
      <c r="C166" s="224">
        <v>3203668</v>
      </c>
      <c r="D166" s="124" t="s">
        <v>130</v>
      </c>
      <c r="E166" s="16">
        <v>111</v>
      </c>
      <c r="F166" s="17" t="s">
        <v>18</v>
      </c>
      <c r="G166" s="76">
        <v>7425200</v>
      </c>
      <c r="H166" s="76">
        <v>7425200</v>
      </c>
      <c r="I166" s="76">
        <v>7425200</v>
      </c>
      <c r="J166" s="76">
        <v>7425200</v>
      </c>
      <c r="K166" s="76">
        <v>7425200</v>
      </c>
      <c r="L166" s="76">
        <v>7425200</v>
      </c>
      <c r="M166" s="76">
        <v>7425200</v>
      </c>
      <c r="N166" s="76">
        <v>7425200</v>
      </c>
      <c r="O166" s="76">
        <v>7425200</v>
      </c>
      <c r="P166" s="76">
        <v>7425200</v>
      </c>
      <c r="Q166" s="76">
        <v>7425200</v>
      </c>
      <c r="R166" s="76">
        <v>7425200</v>
      </c>
      <c r="S166" s="61">
        <f>SUM(G166:R166)</f>
        <v>89102400</v>
      </c>
      <c r="T166" s="61">
        <f t="shared" si="17"/>
        <v>7425200</v>
      </c>
      <c r="U166" s="150">
        <f>S166+S167+S168+T166+T167+T168</f>
        <v>110935933.33333333</v>
      </c>
    </row>
    <row r="167" spans="1:21" ht="14.25" customHeight="1">
      <c r="A167" s="222"/>
      <c r="B167" s="222"/>
      <c r="C167" s="224"/>
      <c r="D167" s="124"/>
      <c r="E167" s="62">
        <v>191</v>
      </c>
      <c r="F167" s="54" t="s">
        <v>29</v>
      </c>
      <c r="G167" s="78">
        <v>200000</v>
      </c>
      <c r="H167" s="78">
        <v>200000</v>
      </c>
      <c r="I167" s="78">
        <v>200000</v>
      </c>
      <c r="J167" s="78">
        <v>200000</v>
      </c>
      <c r="K167" s="78">
        <v>200000</v>
      </c>
      <c r="L167" s="78">
        <v>200000</v>
      </c>
      <c r="M167" s="78">
        <v>200000</v>
      </c>
      <c r="N167" s="78">
        <v>200000</v>
      </c>
      <c r="O167" s="78">
        <v>200000</v>
      </c>
      <c r="P167" s="78">
        <v>200000</v>
      </c>
      <c r="Q167" s="78">
        <v>200000</v>
      </c>
      <c r="R167" s="78">
        <v>200000</v>
      </c>
      <c r="S167" s="61">
        <f>SUM(G167:R167)</f>
        <v>2400000</v>
      </c>
      <c r="T167" s="63">
        <f t="shared" si="17"/>
        <v>200000</v>
      </c>
      <c r="U167" s="150"/>
    </row>
    <row r="168" spans="1:21" ht="15" customHeight="1" thickBot="1">
      <c r="A168" s="223"/>
      <c r="B168" s="223"/>
      <c r="C168" s="225"/>
      <c r="D168" s="125"/>
      <c r="E168" s="64">
        <v>232</v>
      </c>
      <c r="F168" s="31" t="s">
        <v>20</v>
      </c>
      <c r="G168" s="72">
        <v>1100000</v>
      </c>
      <c r="H168" s="72">
        <v>1400000</v>
      </c>
      <c r="I168" s="72">
        <v>1150000</v>
      </c>
      <c r="J168" s="72">
        <v>200000</v>
      </c>
      <c r="K168" s="72">
        <v>500000</v>
      </c>
      <c r="L168" s="72">
        <v>1000000</v>
      </c>
      <c r="M168" s="72">
        <v>400000</v>
      </c>
      <c r="N168" s="72">
        <v>1750000</v>
      </c>
      <c r="O168" s="92">
        <v>0</v>
      </c>
      <c r="P168" s="92">
        <v>0</v>
      </c>
      <c r="Q168" s="101">
        <v>1700000</v>
      </c>
      <c r="R168" s="72">
        <v>1700000</v>
      </c>
      <c r="S168" s="66">
        <f t="shared" si="16"/>
        <v>10900000</v>
      </c>
      <c r="T168" s="66">
        <f t="shared" si="17"/>
        <v>908333.3333333334</v>
      </c>
      <c r="U168" s="149"/>
    </row>
    <row r="169" spans="1:21" ht="14.25">
      <c r="A169" s="130">
        <v>59</v>
      </c>
      <c r="B169" s="130">
        <v>0</v>
      </c>
      <c r="C169" s="152">
        <v>5389376</v>
      </c>
      <c r="D169" s="139" t="s">
        <v>83</v>
      </c>
      <c r="E169" s="12">
        <v>144</v>
      </c>
      <c r="F169" s="17" t="s">
        <v>27</v>
      </c>
      <c r="G169" s="76">
        <v>2000000</v>
      </c>
      <c r="H169" s="76">
        <v>2000000</v>
      </c>
      <c r="I169" s="76">
        <v>2000000</v>
      </c>
      <c r="J169" s="76">
        <v>2000000</v>
      </c>
      <c r="K169" s="76">
        <v>2000000</v>
      </c>
      <c r="L169" s="76">
        <v>2000000</v>
      </c>
      <c r="M169" s="76">
        <v>2000000</v>
      </c>
      <c r="N169" s="76">
        <v>2000000</v>
      </c>
      <c r="O169" s="76">
        <v>2000000</v>
      </c>
      <c r="P169" s="76">
        <v>2000000</v>
      </c>
      <c r="Q169" s="76">
        <v>2000000</v>
      </c>
      <c r="R169" s="76">
        <v>2500000</v>
      </c>
      <c r="S169" s="39">
        <f t="shared" si="16"/>
        <v>24500000</v>
      </c>
      <c r="T169" s="39">
        <f t="shared" si="17"/>
        <v>2041666.6666666667</v>
      </c>
      <c r="U169" s="148">
        <f>S169+S170+T169+T170</f>
        <v>28058333.333333336</v>
      </c>
    </row>
    <row r="170" spans="1:21" ht="15" thickBot="1">
      <c r="A170" s="119"/>
      <c r="B170" s="119"/>
      <c r="C170" s="154"/>
      <c r="D170" s="125"/>
      <c r="E170" s="9">
        <v>232</v>
      </c>
      <c r="F170" s="31" t="s">
        <v>20</v>
      </c>
      <c r="G170" s="92">
        <v>0</v>
      </c>
      <c r="H170" s="72">
        <v>300000</v>
      </c>
      <c r="I170" s="72">
        <v>200000</v>
      </c>
      <c r="J170" s="92">
        <v>0</v>
      </c>
      <c r="K170" s="92">
        <v>0</v>
      </c>
      <c r="L170" s="92">
        <v>0</v>
      </c>
      <c r="M170" s="72">
        <v>300000</v>
      </c>
      <c r="N170" s="72">
        <v>300000</v>
      </c>
      <c r="O170" s="92">
        <v>0</v>
      </c>
      <c r="P170" s="92">
        <v>0</v>
      </c>
      <c r="Q170" s="72">
        <v>300000</v>
      </c>
      <c r="R170" s="37" t="s">
        <v>136</v>
      </c>
      <c r="S170" s="38">
        <f>SUM(G170:R170)</f>
        <v>1400000</v>
      </c>
      <c r="T170" s="38">
        <f t="shared" si="17"/>
        <v>116666.66666666667</v>
      </c>
      <c r="U170" s="149"/>
    </row>
    <row r="171" spans="1:22" ht="14.25" customHeight="1">
      <c r="A171" s="130">
        <v>60</v>
      </c>
      <c r="B171" s="130">
        <v>0</v>
      </c>
      <c r="C171" s="152">
        <v>4634983</v>
      </c>
      <c r="D171" s="139" t="s">
        <v>84</v>
      </c>
      <c r="E171" s="12">
        <v>144</v>
      </c>
      <c r="F171" s="17" t="s">
        <v>27</v>
      </c>
      <c r="G171" s="76">
        <v>3000000</v>
      </c>
      <c r="H171" s="76">
        <v>3000000</v>
      </c>
      <c r="I171" s="76">
        <v>3000000</v>
      </c>
      <c r="J171" s="76">
        <v>3000000</v>
      </c>
      <c r="K171" s="76">
        <v>3000000</v>
      </c>
      <c r="L171" s="76">
        <v>3000000</v>
      </c>
      <c r="M171" s="76">
        <v>3000000</v>
      </c>
      <c r="N171" s="76">
        <v>3000000</v>
      </c>
      <c r="O171" s="76">
        <v>3000000</v>
      </c>
      <c r="P171" s="76">
        <v>3000000</v>
      </c>
      <c r="Q171" s="76">
        <v>3000000</v>
      </c>
      <c r="R171" s="76">
        <v>3000000</v>
      </c>
      <c r="S171" s="39">
        <f>SUM(G171:R171)</f>
        <v>36000000</v>
      </c>
      <c r="T171" s="39">
        <f t="shared" si="17"/>
        <v>3000000</v>
      </c>
      <c r="U171" s="148">
        <f>S171+S172+T171+T172</f>
        <v>41437500</v>
      </c>
      <c r="V171" s="116"/>
    </row>
    <row r="172" spans="1:22" ht="15" customHeight="1" thickBot="1">
      <c r="A172" s="119"/>
      <c r="B172" s="119"/>
      <c r="C172" s="154"/>
      <c r="D172" s="125"/>
      <c r="E172" s="9">
        <v>232</v>
      </c>
      <c r="F172" s="31" t="s">
        <v>20</v>
      </c>
      <c r="G172" s="92">
        <v>0</v>
      </c>
      <c r="H172" s="92">
        <v>0</v>
      </c>
      <c r="I172" s="72">
        <v>450000</v>
      </c>
      <c r="J172" s="92">
        <v>0</v>
      </c>
      <c r="K172" s="92">
        <v>0</v>
      </c>
      <c r="L172" s="92">
        <v>0</v>
      </c>
      <c r="M172" s="92">
        <v>0</v>
      </c>
      <c r="N172" s="72">
        <v>450000</v>
      </c>
      <c r="O172" s="37" t="s">
        <v>136</v>
      </c>
      <c r="P172" s="72">
        <v>450000</v>
      </c>
      <c r="Q172" s="72">
        <v>450000</v>
      </c>
      <c r="R172" s="72">
        <v>450000</v>
      </c>
      <c r="S172" s="38">
        <f>SUM(G172:R172)</f>
        <v>2250000</v>
      </c>
      <c r="T172" s="38">
        <f t="shared" si="17"/>
        <v>187500</v>
      </c>
      <c r="U172" s="149"/>
      <c r="V172" s="116"/>
    </row>
    <row r="173" spans="1:21" ht="14.25" customHeight="1">
      <c r="A173" s="130">
        <v>61</v>
      </c>
      <c r="B173" s="130">
        <v>0</v>
      </c>
      <c r="C173" s="152">
        <v>4877681</v>
      </c>
      <c r="D173" s="139" t="s">
        <v>85</v>
      </c>
      <c r="E173" s="12">
        <v>144</v>
      </c>
      <c r="F173" s="17" t="s">
        <v>27</v>
      </c>
      <c r="G173" s="76">
        <v>2000000</v>
      </c>
      <c r="H173" s="76">
        <v>2000000</v>
      </c>
      <c r="I173" s="76">
        <v>2500000</v>
      </c>
      <c r="J173" s="76">
        <v>2500000</v>
      </c>
      <c r="K173" s="76">
        <v>2500000</v>
      </c>
      <c r="L173" s="76">
        <v>2500000</v>
      </c>
      <c r="M173" s="76">
        <v>2500000</v>
      </c>
      <c r="N173" s="76">
        <v>2500000</v>
      </c>
      <c r="O173" s="76">
        <v>2500000</v>
      </c>
      <c r="P173" s="76">
        <v>2500000</v>
      </c>
      <c r="Q173" s="76">
        <v>2500000</v>
      </c>
      <c r="R173" s="40" t="s">
        <v>136</v>
      </c>
      <c r="S173" s="39">
        <f>SUM(G173:R173)</f>
        <v>26500000</v>
      </c>
      <c r="T173" s="39">
        <f t="shared" si="17"/>
        <v>2208333.3333333335</v>
      </c>
      <c r="U173" s="148">
        <f>S173+S174+T173+T174</f>
        <v>33258333.333333332</v>
      </c>
    </row>
    <row r="174" spans="1:21" ht="15" customHeight="1" thickBot="1">
      <c r="A174" s="119"/>
      <c r="B174" s="119"/>
      <c r="C174" s="154"/>
      <c r="D174" s="125"/>
      <c r="E174" s="9">
        <v>232</v>
      </c>
      <c r="F174" s="31" t="s">
        <v>20</v>
      </c>
      <c r="G174" s="92">
        <v>0</v>
      </c>
      <c r="H174" s="72">
        <v>300000</v>
      </c>
      <c r="I174" s="72">
        <v>700000</v>
      </c>
      <c r="J174" s="72">
        <v>400000</v>
      </c>
      <c r="K174" s="72">
        <v>400000</v>
      </c>
      <c r="L174" s="72">
        <v>1500000</v>
      </c>
      <c r="M174" s="72">
        <v>300000</v>
      </c>
      <c r="N174" s="72">
        <v>600000</v>
      </c>
      <c r="O174" s="92">
        <v>0</v>
      </c>
      <c r="P174" s="92">
        <v>0</v>
      </c>
      <c r="Q174" s="92">
        <v>0</v>
      </c>
      <c r="R174" s="37" t="s">
        <v>136</v>
      </c>
      <c r="S174" s="38">
        <f>SUM(G174:R174)</f>
        <v>4200000</v>
      </c>
      <c r="T174" s="38">
        <f t="shared" si="17"/>
        <v>350000</v>
      </c>
      <c r="U174" s="149"/>
    </row>
    <row r="175" spans="1:21" ht="14.25" customHeight="1">
      <c r="A175" s="130">
        <v>62</v>
      </c>
      <c r="B175" s="130">
        <v>0</v>
      </c>
      <c r="C175" s="152">
        <v>1968391</v>
      </c>
      <c r="D175" s="139" t="s">
        <v>86</v>
      </c>
      <c r="E175" s="12">
        <v>144</v>
      </c>
      <c r="F175" s="17" t="s">
        <v>27</v>
      </c>
      <c r="G175" s="76">
        <v>2000000</v>
      </c>
      <c r="H175" s="76">
        <v>2000000</v>
      </c>
      <c r="I175" s="76">
        <v>2000000</v>
      </c>
      <c r="J175" s="76">
        <v>2000000</v>
      </c>
      <c r="K175" s="76">
        <v>2000000</v>
      </c>
      <c r="L175" s="76">
        <v>2000000</v>
      </c>
      <c r="M175" s="76">
        <v>2000000</v>
      </c>
      <c r="N175" s="76">
        <v>2000000</v>
      </c>
      <c r="O175" s="76">
        <v>2000000</v>
      </c>
      <c r="P175" s="76">
        <v>2000000</v>
      </c>
      <c r="Q175" s="76">
        <v>2000000</v>
      </c>
      <c r="R175" s="76">
        <v>2000000</v>
      </c>
      <c r="S175" s="39">
        <f aca="true" t="shared" si="18" ref="S175:S191">SUM(G175:R175)</f>
        <v>24000000</v>
      </c>
      <c r="T175" s="39">
        <f t="shared" si="17"/>
        <v>2000000</v>
      </c>
      <c r="U175" s="148">
        <f>S175+S176+T175+T176</f>
        <v>32012500</v>
      </c>
    </row>
    <row r="176" spans="1:21" ht="15" customHeight="1" thickBot="1">
      <c r="A176" s="119"/>
      <c r="B176" s="119"/>
      <c r="C176" s="154"/>
      <c r="D176" s="125"/>
      <c r="E176" s="9">
        <v>232</v>
      </c>
      <c r="F176" s="31" t="s">
        <v>20</v>
      </c>
      <c r="G176" s="92">
        <v>0</v>
      </c>
      <c r="H176" s="72">
        <v>700000</v>
      </c>
      <c r="I176" s="72">
        <v>300000</v>
      </c>
      <c r="J176" s="92">
        <v>0</v>
      </c>
      <c r="K176" s="92">
        <v>0</v>
      </c>
      <c r="L176" s="72">
        <v>150000</v>
      </c>
      <c r="M176" s="92">
        <v>0</v>
      </c>
      <c r="N176" s="72">
        <v>800000</v>
      </c>
      <c r="O176" s="37" t="s">
        <v>136</v>
      </c>
      <c r="P176" s="72">
        <v>750000</v>
      </c>
      <c r="Q176" s="72">
        <v>1650000</v>
      </c>
      <c r="R176" s="72">
        <v>1200000</v>
      </c>
      <c r="S176" s="38">
        <f t="shared" si="18"/>
        <v>5550000</v>
      </c>
      <c r="T176" s="38">
        <f t="shared" si="17"/>
        <v>462500</v>
      </c>
      <c r="U176" s="149"/>
    </row>
    <row r="177" spans="1:21" ht="14.25" customHeight="1">
      <c r="A177" s="130">
        <v>63</v>
      </c>
      <c r="B177" s="130">
        <v>0</v>
      </c>
      <c r="C177" s="152">
        <v>1845434</v>
      </c>
      <c r="D177" s="139" t="s">
        <v>87</v>
      </c>
      <c r="E177" s="12">
        <v>144</v>
      </c>
      <c r="F177" s="17" t="s">
        <v>27</v>
      </c>
      <c r="G177" s="76">
        <v>2000000</v>
      </c>
      <c r="H177" s="76">
        <v>2000000</v>
      </c>
      <c r="I177" s="76">
        <v>2000000</v>
      </c>
      <c r="J177" s="76">
        <v>2000000</v>
      </c>
      <c r="K177" s="76">
        <v>2000000</v>
      </c>
      <c r="L177" s="76">
        <v>2000000</v>
      </c>
      <c r="M177" s="76">
        <v>2000000</v>
      </c>
      <c r="N177" s="76">
        <v>2000000</v>
      </c>
      <c r="O177" s="76">
        <v>2000000</v>
      </c>
      <c r="P177" s="76">
        <v>2000000</v>
      </c>
      <c r="Q177" s="76">
        <v>2000000</v>
      </c>
      <c r="R177" s="76">
        <v>2000000</v>
      </c>
      <c r="S177" s="39">
        <f t="shared" si="18"/>
        <v>24000000</v>
      </c>
      <c r="T177" s="39">
        <f t="shared" si="17"/>
        <v>2000000</v>
      </c>
      <c r="U177" s="148">
        <f>S177+S178+T177+T178</f>
        <v>32500000</v>
      </c>
    </row>
    <row r="178" spans="1:21" ht="15" customHeight="1" thickBot="1">
      <c r="A178" s="119"/>
      <c r="B178" s="119"/>
      <c r="C178" s="154"/>
      <c r="D178" s="125"/>
      <c r="E178" s="9">
        <v>232</v>
      </c>
      <c r="F178" s="31" t="s">
        <v>20</v>
      </c>
      <c r="G178" s="43"/>
      <c r="H178" s="72">
        <v>500000</v>
      </c>
      <c r="I178" s="92">
        <v>0</v>
      </c>
      <c r="J178" s="92">
        <v>0</v>
      </c>
      <c r="K178" s="72">
        <v>200000</v>
      </c>
      <c r="L178" s="72">
        <v>1050000</v>
      </c>
      <c r="M178" s="92">
        <v>0</v>
      </c>
      <c r="N178" s="72">
        <v>2050000</v>
      </c>
      <c r="O178" s="92">
        <v>0</v>
      </c>
      <c r="P178" s="72">
        <v>1000000</v>
      </c>
      <c r="Q178" s="72">
        <v>1000000</v>
      </c>
      <c r="R178" s="72">
        <v>200000</v>
      </c>
      <c r="S178" s="38">
        <f t="shared" si="18"/>
        <v>6000000</v>
      </c>
      <c r="T178" s="38">
        <f t="shared" si="17"/>
        <v>500000</v>
      </c>
      <c r="U178" s="149"/>
    </row>
    <row r="179" spans="1:21" ht="14.25" customHeight="1">
      <c r="A179" s="130">
        <v>64</v>
      </c>
      <c r="B179" s="130">
        <v>0</v>
      </c>
      <c r="C179" s="152">
        <v>4160844</v>
      </c>
      <c r="D179" s="139" t="s">
        <v>88</v>
      </c>
      <c r="E179" s="12">
        <v>144</v>
      </c>
      <c r="F179" s="17" t="s">
        <v>27</v>
      </c>
      <c r="G179" s="76">
        <v>2000000</v>
      </c>
      <c r="H179" s="76">
        <v>2000000</v>
      </c>
      <c r="I179" s="76">
        <v>2000000</v>
      </c>
      <c r="J179" s="76">
        <v>2000000</v>
      </c>
      <c r="K179" s="76">
        <v>2000000</v>
      </c>
      <c r="L179" s="76">
        <v>2000000</v>
      </c>
      <c r="M179" s="76">
        <v>2000000</v>
      </c>
      <c r="N179" s="76">
        <v>2000000</v>
      </c>
      <c r="O179" s="76">
        <v>2000000</v>
      </c>
      <c r="P179" s="76">
        <v>2000000</v>
      </c>
      <c r="Q179" s="76">
        <v>2000000</v>
      </c>
      <c r="R179" s="76">
        <v>2000000</v>
      </c>
      <c r="S179" s="39">
        <f t="shared" si="18"/>
        <v>24000000</v>
      </c>
      <c r="T179" s="39">
        <f t="shared" si="17"/>
        <v>2000000</v>
      </c>
      <c r="U179" s="148">
        <f>S179+S180+T179+T180</f>
        <v>26758333.333333332</v>
      </c>
    </row>
    <row r="180" spans="1:21" ht="15" customHeight="1" thickBot="1">
      <c r="A180" s="119"/>
      <c r="B180" s="119"/>
      <c r="C180" s="154"/>
      <c r="D180" s="125"/>
      <c r="E180" s="9">
        <v>232</v>
      </c>
      <c r="F180" s="31" t="s">
        <v>20</v>
      </c>
      <c r="G180" s="92">
        <v>0</v>
      </c>
      <c r="H180" s="92">
        <v>0</v>
      </c>
      <c r="I180" s="72">
        <v>200000</v>
      </c>
      <c r="J180" s="43"/>
      <c r="K180" s="43"/>
      <c r="L180" s="72">
        <v>200000</v>
      </c>
      <c r="M180" s="72">
        <v>300000</v>
      </c>
      <c r="N180" s="92">
        <v>0</v>
      </c>
      <c r="O180" s="92">
        <v>0</v>
      </c>
      <c r="P180" s="92">
        <v>0</v>
      </c>
      <c r="Q180" s="92">
        <v>0</v>
      </c>
      <c r="R180" s="37" t="s">
        <v>136</v>
      </c>
      <c r="S180" s="38">
        <f t="shared" si="18"/>
        <v>700000</v>
      </c>
      <c r="T180" s="38">
        <f t="shared" si="17"/>
        <v>58333.333333333336</v>
      </c>
      <c r="U180" s="149"/>
    </row>
    <row r="181" spans="1:21" ht="14.25">
      <c r="A181" s="130">
        <v>65</v>
      </c>
      <c r="B181" s="130">
        <v>0</v>
      </c>
      <c r="C181" s="152">
        <v>4978597</v>
      </c>
      <c r="D181" s="139" t="s">
        <v>89</v>
      </c>
      <c r="E181" s="12">
        <v>144</v>
      </c>
      <c r="F181" s="17" t="s">
        <v>27</v>
      </c>
      <c r="G181" s="76">
        <v>3250000</v>
      </c>
      <c r="H181" s="76">
        <v>3250000</v>
      </c>
      <c r="I181" s="76">
        <v>3250000</v>
      </c>
      <c r="J181" s="76">
        <v>3250000</v>
      </c>
      <c r="K181" s="76">
        <v>3250000</v>
      </c>
      <c r="L181" s="76">
        <v>3250000</v>
      </c>
      <c r="M181" s="76">
        <v>3250000</v>
      </c>
      <c r="N181" s="76">
        <v>3250000</v>
      </c>
      <c r="O181" s="76">
        <v>3250000</v>
      </c>
      <c r="P181" s="76">
        <v>3250000</v>
      </c>
      <c r="Q181" s="76">
        <v>3250000</v>
      </c>
      <c r="R181" s="76">
        <v>3250000</v>
      </c>
      <c r="S181" s="39">
        <f t="shared" si="18"/>
        <v>39000000</v>
      </c>
      <c r="T181" s="39">
        <f t="shared" si="17"/>
        <v>3250000</v>
      </c>
      <c r="U181" s="148">
        <f>S181+S182+T181+T182</f>
        <v>45066666.666666664</v>
      </c>
    </row>
    <row r="182" spans="1:21" ht="15" thickBot="1">
      <c r="A182" s="119"/>
      <c r="B182" s="119"/>
      <c r="C182" s="154"/>
      <c r="D182" s="125"/>
      <c r="E182" s="9">
        <v>232</v>
      </c>
      <c r="F182" s="31" t="s">
        <v>20</v>
      </c>
      <c r="G182" s="72"/>
      <c r="H182" s="72">
        <v>500000</v>
      </c>
      <c r="I182" s="72">
        <v>300000</v>
      </c>
      <c r="J182" s="92">
        <v>0</v>
      </c>
      <c r="K182" s="92">
        <v>0</v>
      </c>
      <c r="L182" s="92">
        <v>0</v>
      </c>
      <c r="M182" s="92">
        <v>0</v>
      </c>
      <c r="N182" s="72">
        <v>450000</v>
      </c>
      <c r="O182" s="37"/>
      <c r="P182" s="72">
        <v>450000</v>
      </c>
      <c r="Q182" s="72">
        <v>450000</v>
      </c>
      <c r="R182" s="72">
        <v>450000</v>
      </c>
      <c r="S182" s="38">
        <f t="shared" si="18"/>
        <v>2600000</v>
      </c>
      <c r="T182" s="38">
        <f t="shared" si="17"/>
        <v>216666.66666666666</v>
      </c>
      <c r="U182" s="149"/>
    </row>
    <row r="183" spans="1:21" ht="14.25">
      <c r="A183" s="130">
        <v>66</v>
      </c>
      <c r="B183" s="130">
        <v>0</v>
      </c>
      <c r="C183" s="152">
        <v>3779834</v>
      </c>
      <c r="D183" s="139" t="s">
        <v>90</v>
      </c>
      <c r="E183" s="12">
        <v>144</v>
      </c>
      <c r="F183" s="17" t="s">
        <v>27</v>
      </c>
      <c r="G183" s="76">
        <v>2600000</v>
      </c>
      <c r="H183" s="76">
        <v>2600000</v>
      </c>
      <c r="I183" s="76">
        <v>2600000</v>
      </c>
      <c r="J183" s="76">
        <v>2600000</v>
      </c>
      <c r="K183" s="76">
        <v>2600000</v>
      </c>
      <c r="L183" s="76">
        <v>2600000</v>
      </c>
      <c r="M183" s="76">
        <v>2600000</v>
      </c>
      <c r="N183" s="76">
        <v>2600000</v>
      </c>
      <c r="O183" s="76">
        <v>2600000</v>
      </c>
      <c r="P183" s="97">
        <v>0</v>
      </c>
      <c r="Q183" s="86">
        <v>0</v>
      </c>
      <c r="R183" s="40" t="s">
        <v>136</v>
      </c>
      <c r="S183" s="39">
        <f t="shared" si="18"/>
        <v>23400000</v>
      </c>
      <c r="T183" s="39">
        <f t="shared" si="17"/>
        <v>1950000</v>
      </c>
      <c r="U183" s="148">
        <f>S183+S184+T183+T184</f>
        <v>26650000</v>
      </c>
    </row>
    <row r="184" spans="1:21" ht="15" thickBot="1">
      <c r="A184" s="119"/>
      <c r="B184" s="119"/>
      <c r="C184" s="154"/>
      <c r="D184" s="125"/>
      <c r="E184" s="9">
        <v>232</v>
      </c>
      <c r="F184" s="31" t="s">
        <v>20</v>
      </c>
      <c r="G184" s="72"/>
      <c r="H184" s="72"/>
      <c r="I184" s="43" t="s">
        <v>136</v>
      </c>
      <c r="J184" s="43" t="s">
        <v>136</v>
      </c>
      <c r="K184" s="72"/>
      <c r="L184" s="72">
        <v>800000</v>
      </c>
      <c r="M184" s="43" t="s">
        <v>136</v>
      </c>
      <c r="N184" s="72">
        <v>400000</v>
      </c>
      <c r="O184" s="92" t="s">
        <v>136</v>
      </c>
      <c r="P184" s="111" t="s">
        <v>136</v>
      </c>
      <c r="Q184" s="92">
        <v>0</v>
      </c>
      <c r="R184" s="37" t="s">
        <v>136</v>
      </c>
      <c r="S184" s="38">
        <f t="shared" si="18"/>
        <v>1200000</v>
      </c>
      <c r="T184" s="38">
        <f t="shared" si="17"/>
        <v>100000</v>
      </c>
      <c r="U184" s="149"/>
    </row>
    <row r="185" spans="1:21" ht="14.25">
      <c r="A185" s="130">
        <v>67</v>
      </c>
      <c r="B185" s="130">
        <v>0</v>
      </c>
      <c r="C185" s="152">
        <v>5296179</v>
      </c>
      <c r="D185" s="139" t="s">
        <v>91</v>
      </c>
      <c r="E185" s="12">
        <v>144</v>
      </c>
      <c r="F185" s="17" t="s">
        <v>27</v>
      </c>
      <c r="G185" s="76">
        <v>1824055</v>
      </c>
      <c r="H185" s="76">
        <v>1824055</v>
      </c>
      <c r="I185" s="76">
        <v>1824055</v>
      </c>
      <c r="J185" s="76">
        <v>1824055</v>
      </c>
      <c r="K185" s="76">
        <v>1824055</v>
      </c>
      <c r="L185" s="76">
        <v>1824055</v>
      </c>
      <c r="M185" s="76">
        <v>1824055</v>
      </c>
      <c r="N185" s="76">
        <v>1824055</v>
      </c>
      <c r="O185" s="76">
        <v>1824055</v>
      </c>
      <c r="P185" s="76">
        <v>1824055</v>
      </c>
      <c r="Q185" s="76">
        <v>1824055</v>
      </c>
      <c r="R185" s="76">
        <v>2371271</v>
      </c>
      <c r="S185" s="39">
        <f t="shared" si="18"/>
        <v>22435876</v>
      </c>
      <c r="T185" s="39">
        <f t="shared" si="17"/>
        <v>1869656.3333333333</v>
      </c>
      <c r="U185" s="148">
        <f>S185+S186+T185+T186</f>
        <v>25713865.666666664</v>
      </c>
    </row>
    <row r="186" spans="1:21" ht="15" thickBot="1">
      <c r="A186" s="119"/>
      <c r="B186" s="119"/>
      <c r="C186" s="154"/>
      <c r="D186" s="125"/>
      <c r="E186" s="9">
        <v>232</v>
      </c>
      <c r="F186" s="31" t="s">
        <v>20</v>
      </c>
      <c r="G186" s="82"/>
      <c r="H186" s="72">
        <v>400000</v>
      </c>
      <c r="I186" s="43"/>
      <c r="J186" s="43"/>
      <c r="K186" s="82"/>
      <c r="L186" s="43"/>
      <c r="M186" s="43"/>
      <c r="N186" s="65"/>
      <c r="O186" s="37"/>
      <c r="P186" s="72">
        <v>450000</v>
      </c>
      <c r="Q186" s="72">
        <v>450000</v>
      </c>
      <c r="R186" s="37" t="s">
        <v>136</v>
      </c>
      <c r="S186" s="38">
        <f t="shared" si="18"/>
        <v>1300000</v>
      </c>
      <c r="T186" s="38">
        <f t="shared" si="17"/>
        <v>108333.33333333333</v>
      </c>
      <c r="U186" s="149"/>
    </row>
    <row r="187" spans="1:21" ht="14.25">
      <c r="A187" s="130">
        <v>68</v>
      </c>
      <c r="B187" s="130">
        <v>0</v>
      </c>
      <c r="C187" s="152">
        <v>4509824</v>
      </c>
      <c r="D187" s="139" t="s">
        <v>92</v>
      </c>
      <c r="E187" s="12">
        <v>144</v>
      </c>
      <c r="F187" s="17" t="s">
        <v>27</v>
      </c>
      <c r="G187" s="76">
        <v>2371271</v>
      </c>
      <c r="H187" s="76">
        <v>2371271</v>
      </c>
      <c r="I187" s="76">
        <v>2371271</v>
      </c>
      <c r="J187" s="76">
        <v>2371271</v>
      </c>
      <c r="K187" s="76">
        <v>2371271</v>
      </c>
      <c r="L187" s="76">
        <v>2371271</v>
      </c>
      <c r="M187" s="76">
        <v>2371271</v>
      </c>
      <c r="N187" s="76">
        <v>2371271</v>
      </c>
      <c r="O187" s="76">
        <v>2371271</v>
      </c>
      <c r="P187" s="76">
        <v>2371271</v>
      </c>
      <c r="Q187" s="76">
        <v>2371271</v>
      </c>
      <c r="R187" s="76">
        <v>2371271</v>
      </c>
      <c r="S187" s="39">
        <f t="shared" si="18"/>
        <v>28455252</v>
      </c>
      <c r="T187" s="39">
        <f t="shared" si="17"/>
        <v>2371271</v>
      </c>
      <c r="U187" s="148">
        <f>S187+S188+T187+T188</f>
        <v>35268189.666666664</v>
      </c>
    </row>
    <row r="188" spans="1:21" ht="15" thickBot="1">
      <c r="A188" s="119"/>
      <c r="B188" s="119"/>
      <c r="C188" s="154"/>
      <c r="D188" s="125"/>
      <c r="E188" s="9">
        <v>232</v>
      </c>
      <c r="F188" s="31" t="s">
        <v>20</v>
      </c>
      <c r="G188" s="72"/>
      <c r="H188" s="72"/>
      <c r="I188" s="72">
        <v>600000</v>
      </c>
      <c r="J188" s="43"/>
      <c r="K188" s="72">
        <v>450000</v>
      </c>
      <c r="L188" s="72">
        <v>200000</v>
      </c>
      <c r="M188" s="43"/>
      <c r="N188" s="72">
        <v>900000</v>
      </c>
      <c r="O188" s="37"/>
      <c r="P188" s="72">
        <v>450000</v>
      </c>
      <c r="Q188" s="72">
        <v>300000</v>
      </c>
      <c r="R188" s="72">
        <v>1200000</v>
      </c>
      <c r="S188" s="38">
        <f t="shared" si="18"/>
        <v>4100000</v>
      </c>
      <c r="T188" s="38">
        <f t="shared" si="17"/>
        <v>341666.6666666667</v>
      </c>
      <c r="U188" s="149"/>
    </row>
    <row r="189" spans="1:21" ht="14.25">
      <c r="A189" s="130">
        <v>70</v>
      </c>
      <c r="B189" s="130">
        <v>0</v>
      </c>
      <c r="C189" s="152">
        <v>4859422</v>
      </c>
      <c r="D189" s="139" t="s">
        <v>93</v>
      </c>
      <c r="E189" s="12">
        <v>144</v>
      </c>
      <c r="F189" s="17" t="s">
        <v>27</v>
      </c>
      <c r="G189" s="76">
        <v>2371272</v>
      </c>
      <c r="H189" s="76">
        <v>2371272</v>
      </c>
      <c r="I189" s="76">
        <v>2371272</v>
      </c>
      <c r="J189" s="76">
        <v>2371272</v>
      </c>
      <c r="K189" s="76">
        <v>2371272</v>
      </c>
      <c r="L189" s="76">
        <v>2371272</v>
      </c>
      <c r="M189" s="76">
        <v>2371272</v>
      </c>
      <c r="N189" s="76">
        <v>2371272</v>
      </c>
      <c r="O189" s="76">
        <v>2371272</v>
      </c>
      <c r="P189" s="76">
        <v>2371272</v>
      </c>
      <c r="Q189" s="76">
        <v>2500000</v>
      </c>
      <c r="R189" s="76">
        <v>2500000</v>
      </c>
      <c r="S189" s="39">
        <f t="shared" si="18"/>
        <v>28712720</v>
      </c>
      <c r="T189" s="39">
        <f aca="true" t="shared" si="19" ref="T189:T213">S189/12</f>
        <v>2392726.6666666665</v>
      </c>
      <c r="U189" s="148">
        <f>S189+S190+T189+T190</f>
        <v>32567946.666666668</v>
      </c>
    </row>
    <row r="190" spans="1:21" ht="15" thickBot="1">
      <c r="A190" s="119"/>
      <c r="B190" s="119"/>
      <c r="C190" s="154"/>
      <c r="D190" s="125"/>
      <c r="E190" s="9">
        <v>232</v>
      </c>
      <c r="F190" s="31" t="s">
        <v>20</v>
      </c>
      <c r="G190" s="43"/>
      <c r="H190" s="43"/>
      <c r="I190" s="43"/>
      <c r="J190" s="43"/>
      <c r="K190" s="43"/>
      <c r="L190" s="43"/>
      <c r="M190" s="43"/>
      <c r="N190" s="43"/>
      <c r="O190" s="37"/>
      <c r="P190" s="72">
        <v>450000</v>
      </c>
      <c r="Q190" s="72">
        <v>450000</v>
      </c>
      <c r="R190" s="72">
        <v>450000</v>
      </c>
      <c r="S190" s="38">
        <f t="shared" si="18"/>
        <v>1350000</v>
      </c>
      <c r="T190" s="38">
        <f t="shared" si="19"/>
        <v>112500</v>
      </c>
      <c r="U190" s="149"/>
    </row>
    <row r="191" spans="1:21" ht="14.25">
      <c r="A191" s="130">
        <v>71</v>
      </c>
      <c r="B191" s="130">
        <v>0</v>
      </c>
      <c r="C191" s="152">
        <v>1299002</v>
      </c>
      <c r="D191" s="139" t="s">
        <v>94</v>
      </c>
      <c r="E191" s="12">
        <v>144</v>
      </c>
      <c r="F191" s="17" t="s">
        <v>27</v>
      </c>
      <c r="G191" s="76">
        <v>1824055</v>
      </c>
      <c r="H191" s="76">
        <v>1824055</v>
      </c>
      <c r="I191" s="76">
        <v>1824055</v>
      </c>
      <c r="J191" s="76">
        <v>1824055</v>
      </c>
      <c r="K191" s="76">
        <v>1824055</v>
      </c>
      <c r="L191" s="76">
        <v>1824055</v>
      </c>
      <c r="M191" s="76">
        <v>1824055</v>
      </c>
      <c r="N191" s="76">
        <v>1824055</v>
      </c>
      <c r="O191" s="76">
        <v>1824055</v>
      </c>
      <c r="P191" s="76">
        <v>1824055</v>
      </c>
      <c r="Q191" s="76">
        <v>1824055</v>
      </c>
      <c r="R191" s="76">
        <v>1824055</v>
      </c>
      <c r="S191" s="39">
        <f t="shared" si="18"/>
        <v>21888660</v>
      </c>
      <c r="T191" s="39">
        <f t="shared" si="19"/>
        <v>1824055</v>
      </c>
      <c r="U191" s="148">
        <f>S191+S192+T191+T192</f>
        <v>30429381.666666668</v>
      </c>
    </row>
    <row r="192" spans="1:21" ht="15" thickBot="1">
      <c r="A192" s="119"/>
      <c r="B192" s="119"/>
      <c r="C192" s="154"/>
      <c r="D192" s="125"/>
      <c r="E192" s="9">
        <v>232</v>
      </c>
      <c r="F192" s="31" t="s">
        <v>20</v>
      </c>
      <c r="G192" s="43"/>
      <c r="H192" s="72">
        <v>500000</v>
      </c>
      <c r="I192" s="72">
        <v>500000</v>
      </c>
      <c r="J192" s="43"/>
      <c r="K192" s="72">
        <v>1800000</v>
      </c>
      <c r="L192" s="72">
        <v>1500000</v>
      </c>
      <c r="M192" s="43"/>
      <c r="N192" s="43"/>
      <c r="O192" s="37"/>
      <c r="P192" s="72">
        <v>1000000</v>
      </c>
      <c r="Q192" s="72">
        <v>900000</v>
      </c>
      <c r="R192" s="37" t="s">
        <v>136</v>
      </c>
      <c r="S192" s="38">
        <f>SUM(G192:R192)</f>
        <v>6200000</v>
      </c>
      <c r="T192" s="38">
        <f t="shared" si="19"/>
        <v>516666.6666666667</v>
      </c>
      <c r="U192" s="149"/>
    </row>
    <row r="193" spans="1:21" ht="14.25">
      <c r="A193" s="130">
        <v>72</v>
      </c>
      <c r="B193" s="130">
        <v>0</v>
      </c>
      <c r="C193" s="152">
        <v>6551567</v>
      </c>
      <c r="D193" s="139" t="s">
        <v>95</v>
      </c>
      <c r="E193" s="12">
        <v>144</v>
      </c>
      <c r="F193" s="17" t="s">
        <v>27</v>
      </c>
      <c r="G193" s="76">
        <v>1824055</v>
      </c>
      <c r="H193" s="76">
        <v>1824055</v>
      </c>
      <c r="I193" s="76">
        <v>1824055</v>
      </c>
      <c r="J193" s="76">
        <v>1824055</v>
      </c>
      <c r="K193" s="76">
        <v>1824055</v>
      </c>
      <c r="L193" s="76">
        <v>1824055</v>
      </c>
      <c r="M193" s="76">
        <v>1824055</v>
      </c>
      <c r="N193" s="76">
        <v>1824055</v>
      </c>
      <c r="O193" s="76">
        <v>1824055</v>
      </c>
      <c r="P193" s="76">
        <v>1824055</v>
      </c>
      <c r="Q193" s="76">
        <v>1824055</v>
      </c>
      <c r="R193" s="76">
        <v>2300000</v>
      </c>
      <c r="S193" s="39">
        <f>SUM(G193:R193)</f>
        <v>22364605</v>
      </c>
      <c r="T193" s="39">
        <f t="shared" si="19"/>
        <v>1863717.0833333333</v>
      </c>
      <c r="U193" s="148">
        <f>S193+S194+T193+T194</f>
        <v>24932488.75</v>
      </c>
    </row>
    <row r="194" spans="1:21" ht="15" thickBot="1">
      <c r="A194" s="119"/>
      <c r="B194" s="119"/>
      <c r="C194" s="154"/>
      <c r="D194" s="125"/>
      <c r="E194" s="9">
        <v>232</v>
      </c>
      <c r="F194" s="31" t="s">
        <v>20</v>
      </c>
      <c r="G194" s="43"/>
      <c r="H194" s="43"/>
      <c r="I194" s="43"/>
      <c r="J194" s="43"/>
      <c r="K194" s="43"/>
      <c r="L194" s="43"/>
      <c r="M194" s="43"/>
      <c r="N194" s="43"/>
      <c r="O194" s="37"/>
      <c r="P194" s="72">
        <v>500000</v>
      </c>
      <c r="Q194" s="72">
        <v>150000</v>
      </c>
      <c r="R194" s="37" t="s">
        <v>136</v>
      </c>
      <c r="S194" s="38">
        <f aca="true" t="shared" si="20" ref="S194:S202">SUM(G194:R194)</f>
        <v>650000</v>
      </c>
      <c r="T194" s="38">
        <f t="shared" si="19"/>
        <v>54166.666666666664</v>
      </c>
      <c r="U194" s="149"/>
    </row>
    <row r="195" spans="1:21" ht="14.25">
      <c r="A195" s="130">
        <v>73</v>
      </c>
      <c r="B195" s="130">
        <v>0</v>
      </c>
      <c r="C195" s="152">
        <v>4024333</v>
      </c>
      <c r="D195" s="139" t="s">
        <v>96</v>
      </c>
      <c r="E195" s="12">
        <v>144</v>
      </c>
      <c r="F195" s="17" t="s">
        <v>27</v>
      </c>
      <c r="G195" s="76">
        <v>2371272</v>
      </c>
      <c r="H195" s="76">
        <v>2371272</v>
      </c>
      <c r="I195" s="76">
        <v>2371272</v>
      </c>
      <c r="J195" s="76">
        <v>2371272</v>
      </c>
      <c r="K195" s="76">
        <v>2371272</v>
      </c>
      <c r="L195" s="76">
        <v>2371272</v>
      </c>
      <c r="M195" s="76">
        <v>2371272</v>
      </c>
      <c r="N195" s="76">
        <v>2371272</v>
      </c>
      <c r="O195" s="76">
        <v>2371272</v>
      </c>
      <c r="P195" s="76">
        <v>2371272</v>
      </c>
      <c r="Q195" s="76">
        <v>2371272</v>
      </c>
      <c r="R195" s="76">
        <v>2371272</v>
      </c>
      <c r="S195" s="39">
        <f t="shared" si="20"/>
        <v>28455264</v>
      </c>
      <c r="T195" s="39">
        <f t="shared" si="19"/>
        <v>2371272</v>
      </c>
      <c r="U195" s="148">
        <f>S195+S196+T195+T196</f>
        <v>31043202.666666668</v>
      </c>
    </row>
    <row r="196" spans="1:21" ht="15" thickBot="1">
      <c r="A196" s="119"/>
      <c r="B196" s="119"/>
      <c r="C196" s="154"/>
      <c r="D196" s="125"/>
      <c r="E196" s="9">
        <v>232</v>
      </c>
      <c r="F196" s="31" t="s">
        <v>20</v>
      </c>
      <c r="G196" s="43" t="s">
        <v>136</v>
      </c>
      <c r="H196" s="43" t="s">
        <v>136</v>
      </c>
      <c r="I196" s="72">
        <v>200000</v>
      </c>
      <c r="J196" s="43" t="s">
        <v>136</v>
      </c>
      <c r="K196" s="43" t="s">
        <v>136</v>
      </c>
      <c r="L196" s="43" t="s">
        <v>136</v>
      </c>
      <c r="M196" s="43" t="s">
        <v>136</v>
      </c>
      <c r="N196" s="43" t="s">
        <v>136</v>
      </c>
      <c r="O196" s="37" t="s">
        <v>136</v>
      </c>
      <c r="P196" s="37" t="s">
        <v>136</v>
      </c>
      <c r="Q196" s="43" t="s">
        <v>136</v>
      </c>
      <c r="R196" s="65" t="s">
        <v>136</v>
      </c>
      <c r="S196" s="38">
        <f t="shared" si="20"/>
        <v>200000</v>
      </c>
      <c r="T196" s="38">
        <f t="shared" si="19"/>
        <v>16666.666666666668</v>
      </c>
      <c r="U196" s="149"/>
    </row>
    <row r="197" spans="1:21" ht="14.25">
      <c r="A197" s="130">
        <v>74</v>
      </c>
      <c r="B197" s="130">
        <v>0</v>
      </c>
      <c r="C197" s="152">
        <v>768710</v>
      </c>
      <c r="D197" s="139" t="s">
        <v>97</v>
      </c>
      <c r="E197" s="12">
        <v>144</v>
      </c>
      <c r="F197" s="17" t="s">
        <v>27</v>
      </c>
      <c r="G197" s="76">
        <v>1824055</v>
      </c>
      <c r="H197" s="76">
        <v>1824055</v>
      </c>
      <c r="I197" s="76">
        <v>1824055</v>
      </c>
      <c r="J197" s="76">
        <v>1824055</v>
      </c>
      <c r="K197" s="76">
        <v>1824055</v>
      </c>
      <c r="L197" s="76">
        <v>1824055</v>
      </c>
      <c r="M197" s="76">
        <v>1824055</v>
      </c>
      <c r="N197" s="76">
        <v>1824055</v>
      </c>
      <c r="O197" s="76">
        <v>1824055</v>
      </c>
      <c r="P197" s="76">
        <v>1824055</v>
      </c>
      <c r="Q197" s="76">
        <v>1824055</v>
      </c>
      <c r="R197" s="76">
        <v>1824055</v>
      </c>
      <c r="S197" s="39">
        <f t="shared" si="20"/>
        <v>21888660</v>
      </c>
      <c r="T197" s="39">
        <f t="shared" si="19"/>
        <v>1824055</v>
      </c>
      <c r="U197" s="148">
        <f>S197+S198+T197+T198</f>
        <v>26583548.333333332</v>
      </c>
    </row>
    <row r="198" spans="1:21" ht="15" thickBot="1">
      <c r="A198" s="118"/>
      <c r="B198" s="118"/>
      <c r="C198" s="153"/>
      <c r="D198" s="124"/>
      <c r="E198" s="7">
        <v>232</v>
      </c>
      <c r="F198" s="57" t="s">
        <v>20</v>
      </c>
      <c r="G198" s="75"/>
      <c r="H198" s="75"/>
      <c r="I198" s="75">
        <v>450000</v>
      </c>
      <c r="J198" s="75">
        <v>450000</v>
      </c>
      <c r="K198" s="75">
        <v>1050000</v>
      </c>
      <c r="L198" s="75">
        <v>400000</v>
      </c>
      <c r="M198" s="75"/>
      <c r="N198" s="75"/>
      <c r="O198" s="75"/>
      <c r="P198" s="75">
        <v>300000</v>
      </c>
      <c r="Q198" s="75"/>
      <c r="R198" s="83" t="s">
        <v>136</v>
      </c>
      <c r="S198" s="49">
        <f t="shared" si="20"/>
        <v>2650000</v>
      </c>
      <c r="T198" s="49">
        <f t="shared" si="19"/>
        <v>220833.33333333334</v>
      </c>
      <c r="U198" s="150"/>
    </row>
    <row r="199" spans="1:21" ht="14.25">
      <c r="A199" s="128">
        <v>75</v>
      </c>
      <c r="B199" s="130">
        <v>0</v>
      </c>
      <c r="C199" s="126">
        <v>4493866</v>
      </c>
      <c r="D199" s="131" t="s">
        <v>128</v>
      </c>
      <c r="E199" s="12">
        <v>144</v>
      </c>
      <c r="F199" s="30" t="s">
        <v>27</v>
      </c>
      <c r="G199" s="80">
        <v>6500000</v>
      </c>
      <c r="H199" s="80">
        <v>6500000</v>
      </c>
      <c r="I199" s="80">
        <v>6500000</v>
      </c>
      <c r="J199" s="80">
        <v>6500000</v>
      </c>
      <c r="K199" s="80">
        <v>6500000</v>
      </c>
      <c r="L199" s="80">
        <v>6500000</v>
      </c>
      <c r="M199" s="80">
        <v>6500000</v>
      </c>
      <c r="N199" s="80">
        <v>6500000</v>
      </c>
      <c r="O199" s="80">
        <v>6500000</v>
      </c>
      <c r="P199" s="68" t="s">
        <v>136</v>
      </c>
      <c r="Q199" s="68" t="s">
        <v>136</v>
      </c>
      <c r="R199" s="68" t="s">
        <v>136</v>
      </c>
      <c r="S199" s="69">
        <f t="shared" si="20"/>
        <v>58500000</v>
      </c>
      <c r="T199" s="69">
        <f t="shared" si="19"/>
        <v>4875000</v>
      </c>
      <c r="U199" s="136">
        <f>S199+S200+T199+T200</f>
        <v>64133333.333333336</v>
      </c>
    </row>
    <row r="200" spans="1:21" ht="15" thickBot="1">
      <c r="A200" s="129"/>
      <c r="B200" s="119"/>
      <c r="C200" s="127"/>
      <c r="D200" s="132"/>
      <c r="E200" s="8">
        <v>232</v>
      </c>
      <c r="F200" s="31" t="s">
        <v>20</v>
      </c>
      <c r="G200" s="44" t="s">
        <v>136</v>
      </c>
      <c r="H200" s="71">
        <v>700000</v>
      </c>
      <c r="I200" s="81" t="s">
        <v>136</v>
      </c>
      <c r="J200" s="43" t="s">
        <v>136</v>
      </c>
      <c r="K200" s="43" t="s">
        <v>136</v>
      </c>
      <c r="L200" s="43" t="s">
        <v>136</v>
      </c>
      <c r="M200" s="43" t="s">
        <v>136</v>
      </c>
      <c r="N200" s="43" t="s">
        <v>136</v>
      </c>
      <c r="O200" s="37" t="s">
        <v>136</v>
      </c>
      <c r="P200" s="37" t="s">
        <v>136</v>
      </c>
      <c r="Q200" s="43" t="s">
        <v>136</v>
      </c>
      <c r="R200" s="37" t="s">
        <v>136</v>
      </c>
      <c r="S200" s="38">
        <f t="shared" si="20"/>
        <v>700000</v>
      </c>
      <c r="T200" s="38">
        <f t="shared" si="19"/>
        <v>58333.333333333336</v>
      </c>
      <c r="U200" s="137"/>
    </row>
    <row r="201" spans="1:21" ht="14.25">
      <c r="A201" s="118">
        <v>76</v>
      </c>
      <c r="B201" s="118">
        <v>0</v>
      </c>
      <c r="C201" s="153">
        <v>5571814</v>
      </c>
      <c r="D201" s="124" t="s">
        <v>98</v>
      </c>
      <c r="E201" s="10">
        <v>144</v>
      </c>
      <c r="F201" s="17" t="s">
        <v>27</v>
      </c>
      <c r="G201" s="76">
        <v>1824055</v>
      </c>
      <c r="H201" s="76">
        <v>2124055</v>
      </c>
      <c r="I201" s="76">
        <v>2124055</v>
      </c>
      <c r="J201" s="76">
        <v>2124055</v>
      </c>
      <c r="K201" s="76">
        <v>2124055</v>
      </c>
      <c r="L201" s="76">
        <v>2124055</v>
      </c>
      <c r="M201" s="76">
        <v>2124055</v>
      </c>
      <c r="N201" s="76">
        <v>2124055</v>
      </c>
      <c r="O201" s="76">
        <v>2124055</v>
      </c>
      <c r="P201" s="76">
        <v>2124055</v>
      </c>
      <c r="Q201" s="76">
        <v>2124055</v>
      </c>
      <c r="R201" s="76">
        <v>2124055</v>
      </c>
      <c r="S201" s="39">
        <f t="shared" si="20"/>
        <v>25188660</v>
      </c>
      <c r="T201" s="39">
        <f t="shared" si="19"/>
        <v>2099055</v>
      </c>
      <c r="U201" s="150">
        <f>S201+S202+T201+T202</f>
        <v>29508548.333333332</v>
      </c>
    </row>
    <row r="202" spans="1:21" ht="15" thickBot="1">
      <c r="A202" s="119"/>
      <c r="B202" s="119"/>
      <c r="C202" s="154"/>
      <c r="D202" s="125"/>
      <c r="E202" s="9">
        <v>232</v>
      </c>
      <c r="F202" s="31" t="s">
        <v>20</v>
      </c>
      <c r="G202" s="43" t="s">
        <v>136</v>
      </c>
      <c r="H202" s="65" t="s">
        <v>136</v>
      </c>
      <c r="I202" s="72">
        <v>200000</v>
      </c>
      <c r="J202" s="72">
        <v>200000</v>
      </c>
      <c r="K202" s="43" t="s">
        <v>136</v>
      </c>
      <c r="L202" s="72">
        <v>450000</v>
      </c>
      <c r="M202" s="43" t="s">
        <v>136</v>
      </c>
      <c r="N202" s="72">
        <v>600000</v>
      </c>
      <c r="O202" s="37" t="s">
        <v>136</v>
      </c>
      <c r="P202" s="37" t="s">
        <v>136</v>
      </c>
      <c r="Q202" s="72">
        <v>600000</v>
      </c>
      <c r="R202" s="37" t="s">
        <v>136</v>
      </c>
      <c r="S202" s="38">
        <f t="shared" si="20"/>
        <v>2050000</v>
      </c>
      <c r="T202" s="38">
        <f t="shared" si="19"/>
        <v>170833.33333333334</v>
      </c>
      <c r="U202" s="149"/>
    </row>
    <row r="203" spans="1:21" ht="14.25">
      <c r="A203" s="130">
        <v>79</v>
      </c>
      <c r="B203" s="130">
        <v>0</v>
      </c>
      <c r="C203" s="152">
        <v>1779815</v>
      </c>
      <c r="D203" s="139" t="s">
        <v>99</v>
      </c>
      <c r="E203" s="12">
        <v>144</v>
      </c>
      <c r="F203" s="17" t="s">
        <v>27</v>
      </c>
      <c r="G203" s="76">
        <v>2000000</v>
      </c>
      <c r="H203" s="76">
        <v>2000000</v>
      </c>
      <c r="I203" s="76">
        <v>2000000</v>
      </c>
      <c r="J203" s="76">
        <v>2000000</v>
      </c>
      <c r="K203" s="76">
        <v>2000000</v>
      </c>
      <c r="L203" s="76">
        <v>2000000</v>
      </c>
      <c r="M203" s="76">
        <v>2000000</v>
      </c>
      <c r="N203" s="76">
        <v>2000000</v>
      </c>
      <c r="O203" s="76">
        <v>2000000</v>
      </c>
      <c r="P203" s="76">
        <v>2000000</v>
      </c>
      <c r="Q203" s="76">
        <v>2000000</v>
      </c>
      <c r="R203" s="76">
        <v>2000000</v>
      </c>
      <c r="S203" s="39">
        <f aca="true" t="shared" si="21" ref="S203:S252">SUM(G203:R203)</f>
        <v>24000000</v>
      </c>
      <c r="T203" s="39">
        <f t="shared" si="19"/>
        <v>2000000</v>
      </c>
      <c r="U203" s="148">
        <f>S203+S204+T203+T204</f>
        <v>32175000</v>
      </c>
    </row>
    <row r="204" spans="1:21" ht="15" thickBot="1">
      <c r="A204" s="119"/>
      <c r="B204" s="119"/>
      <c r="C204" s="154"/>
      <c r="D204" s="125"/>
      <c r="E204" s="9">
        <v>232</v>
      </c>
      <c r="F204" s="31" t="s">
        <v>20</v>
      </c>
      <c r="G204" s="43" t="s">
        <v>136</v>
      </c>
      <c r="H204" s="72">
        <v>300000</v>
      </c>
      <c r="I204" s="72">
        <v>300000</v>
      </c>
      <c r="J204" s="72">
        <v>1800000</v>
      </c>
      <c r="K204" s="72">
        <v>1800000</v>
      </c>
      <c r="L204" s="43" t="s">
        <v>136</v>
      </c>
      <c r="M204" s="43" t="s">
        <v>136</v>
      </c>
      <c r="N204" s="43" t="s">
        <v>136</v>
      </c>
      <c r="O204" s="37" t="s">
        <v>136</v>
      </c>
      <c r="P204" s="37" t="s">
        <v>136</v>
      </c>
      <c r="Q204" s="72">
        <v>1500000</v>
      </c>
      <c r="R204" s="37" t="s">
        <v>136</v>
      </c>
      <c r="S204" s="38">
        <f t="shared" si="21"/>
        <v>5700000</v>
      </c>
      <c r="T204" s="38">
        <f t="shared" si="19"/>
        <v>475000</v>
      </c>
      <c r="U204" s="149"/>
    </row>
    <row r="205" spans="1:21" ht="14.25">
      <c r="A205" s="130">
        <v>80</v>
      </c>
      <c r="B205" s="130">
        <v>0</v>
      </c>
      <c r="C205" s="152">
        <v>744562</v>
      </c>
      <c r="D205" s="139" t="s">
        <v>100</v>
      </c>
      <c r="E205" s="12">
        <v>144</v>
      </c>
      <c r="F205" s="17" t="s">
        <v>27</v>
      </c>
      <c r="G205" s="76">
        <v>2000000</v>
      </c>
      <c r="H205" s="76">
        <v>2000000</v>
      </c>
      <c r="I205" s="76">
        <v>2000000</v>
      </c>
      <c r="J205" s="76">
        <v>2000000</v>
      </c>
      <c r="K205" s="76">
        <v>2000000</v>
      </c>
      <c r="L205" s="76">
        <v>2000000</v>
      </c>
      <c r="M205" s="76">
        <v>2000000</v>
      </c>
      <c r="N205" s="76">
        <v>2000000</v>
      </c>
      <c r="O205" s="76">
        <v>2000000</v>
      </c>
      <c r="P205" s="76">
        <v>2000000</v>
      </c>
      <c r="Q205" s="76">
        <v>2000000</v>
      </c>
      <c r="R205" s="76">
        <v>2000000</v>
      </c>
      <c r="S205" s="39">
        <f t="shared" si="21"/>
        <v>24000000</v>
      </c>
      <c r="T205" s="39">
        <f t="shared" si="19"/>
        <v>2000000</v>
      </c>
      <c r="U205" s="148">
        <f>S205+S206+T205+T206</f>
        <v>37700000</v>
      </c>
    </row>
    <row r="206" spans="1:22" ht="15" thickBot="1">
      <c r="A206" s="119"/>
      <c r="B206" s="119"/>
      <c r="C206" s="154"/>
      <c r="D206" s="125"/>
      <c r="E206" s="9">
        <v>232</v>
      </c>
      <c r="F206" s="31" t="s">
        <v>20</v>
      </c>
      <c r="G206" s="43" t="s">
        <v>136</v>
      </c>
      <c r="H206" s="72">
        <v>900000</v>
      </c>
      <c r="I206" s="72">
        <v>900000</v>
      </c>
      <c r="J206" s="65" t="s">
        <v>136</v>
      </c>
      <c r="K206" s="72">
        <v>1800000</v>
      </c>
      <c r="L206" s="72">
        <v>1500000</v>
      </c>
      <c r="M206" s="43" t="s">
        <v>136</v>
      </c>
      <c r="N206" s="72">
        <v>2300000</v>
      </c>
      <c r="O206" s="37" t="s">
        <v>136</v>
      </c>
      <c r="P206" s="72">
        <v>1000000</v>
      </c>
      <c r="Q206" s="43" t="s">
        <v>136</v>
      </c>
      <c r="R206" s="72">
        <v>2400000</v>
      </c>
      <c r="S206" s="38">
        <f t="shared" si="21"/>
        <v>10800000</v>
      </c>
      <c r="T206" s="38">
        <f t="shared" si="19"/>
        <v>900000</v>
      </c>
      <c r="U206" s="149"/>
      <c r="V206" s="109"/>
    </row>
    <row r="207" spans="1:22" ht="14.25">
      <c r="A207" s="130">
        <v>81</v>
      </c>
      <c r="B207" s="130">
        <v>0</v>
      </c>
      <c r="C207" s="152">
        <v>3424714</v>
      </c>
      <c r="D207" s="139" t="s">
        <v>101</v>
      </c>
      <c r="E207" s="12">
        <v>144</v>
      </c>
      <c r="F207" s="17" t="s">
        <v>27</v>
      </c>
      <c r="G207" s="76">
        <v>2000000</v>
      </c>
      <c r="H207" s="76">
        <v>2000000</v>
      </c>
      <c r="I207" s="76">
        <v>2000000</v>
      </c>
      <c r="J207" s="76">
        <v>2000000</v>
      </c>
      <c r="K207" s="76">
        <v>2000000</v>
      </c>
      <c r="L207" s="76">
        <v>2000000</v>
      </c>
      <c r="M207" s="76">
        <v>2000000</v>
      </c>
      <c r="N207" s="76">
        <v>2000000</v>
      </c>
      <c r="O207" s="76">
        <v>2000000</v>
      </c>
      <c r="P207" s="76">
        <v>2000000</v>
      </c>
      <c r="Q207" s="76">
        <v>2000000</v>
      </c>
      <c r="R207" s="76">
        <v>2000000</v>
      </c>
      <c r="S207" s="39">
        <f t="shared" si="21"/>
        <v>24000000</v>
      </c>
      <c r="T207" s="39">
        <f t="shared" si="19"/>
        <v>2000000</v>
      </c>
      <c r="U207" s="140">
        <f>S207+S208+T207+T208</f>
        <v>41545833.333333336</v>
      </c>
      <c r="V207" s="108"/>
    </row>
    <row r="208" spans="1:22" ht="15" thickBot="1">
      <c r="A208" s="119"/>
      <c r="B208" s="119"/>
      <c r="C208" s="154"/>
      <c r="D208" s="125"/>
      <c r="E208" s="9">
        <v>232</v>
      </c>
      <c r="F208" s="31" t="s">
        <v>20</v>
      </c>
      <c r="G208" s="72">
        <v>800000</v>
      </c>
      <c r="H208" s="72">
        <v>4850000</v>
      </c>
      <c r="I208" s="72">
        <v>1000000</v>
      </c>
      <c r="J208" s="72">
        <v>950000</v>
      </c>
      <c r="K208" s="72">
        <v>1300000</v>
      </c>
      <c r="L208" s="72">
        <v>1800000</v>
      </c>
      <c r="M208" s="72">
        <v>450000</v>
      </c>
      <c r="N208" s="72">
        <v>1200000</v>
      </c>
      <c r="O208" s="37" t="s">
        <v>136</v>
      </c>
      <c r="P208" s="72">
        <v>300000</v>
      </c>
      <c r="Q208" s="72">
        <v>1400000</v>
      </c>
      <c r="R208" s="72">
        <v>300000</v>
      </c>
      <c r="S208" s="38">
        <f t="shared" si="21"/>
        <v>14350000</v>
      </c>
      <c r="T208" s="38">
        <f t="shared" si="19"/>
        <v>1195833.3333333333</v>
      </c>
      <c r="U208" s="141"/>
      <c r="V208" s="108"/>
    </row>
    <row r="209" spans="1:22" ht="14.25">
      <c r="A209" s="130">
        <v>82</v>
      </c>
      <c r="B209" s="130">
        <v>0</v>
      </c>
      <c r="C209" s="152">
        <v>5909468</v>
      </c>
      <c r="D209" s="139" t="s">
        <v>102</v>
      </c>
      <c r="E209" s="12">
        <v>144</v>
      </c>
      <c r="F209" s="17" t="s">
        <v>27</v>
      </c>
      <c r="G209" s="76">
        <v>2000000</v>
      </c>
      <c r="H209" s="76">
        <v>2000000</v>
      </c>
      <c r="I209" s="76">
        <v>2000000</v>
      </c>
      <c r="J209" s="76">
        <v>2000000</v>
      </c>
      <c r="K209" s="76">
        <v>2000000</v>
      </c>
      <c r="L209" s="76">
        <v>2000000</v>
      </c>
      <c r="M209" s="76">
        <v>2000000</v>
      </c>
      <c r="N209" s="76">
        <v>2000000</v>
      </c>
      <c r="O209" s="76">
        <v>2000000</v>
      </c>
      <c r="P209" s="76">
        <v>2000000</v>
      </c>
      <c r="Q209" s="76">
        <v>2000000</v>
      </c>
      <c r="R209" s="76">
        <v>2000000</v>
      </c>
      <c r="S209" s="39">
        <f t="shared" si="21"/>
        <v>24000000</v>
      </c>
      <c r="T209" s="39">
        <f t="shared" si="19"/>
        <v>2000000</v>
      </c>
      <c r="U209" s="140">
        <f>S209+S210+T209+T210</f>
        <v>40570833.333333336</v>
      </c>
      <c r="V209" s="108"/>
    </row>
    <row r="210" spans="1:22" ht="15" thickBot="1">
      <c r="A210" s="119"/>
      <c r="B210" s="119"/>
      <c r="C210" s="154"/>
      <c r="D210" s="125"/>
      <c r="E210" s="9">
        <v>232</v>
      </c>
      <c r="F210" s="31" t="s">
        <v>20</v>
      </c>
      <c r="G210" s="43" t="s">
        <v>136</v>
      </c>
      <c r="H210" s="72">
        <v>2150000</v>
      </c>
      <c r="I210" s="72">
        <v>2500000</v>
      </c>
      <c r="J210" s="72">
        <v>1350000</v>
      </c>
      <c r="K210" s="72">
        <v>700000</v>
      </c>
      <c r="L210" s="43" t="s">
        <v>136</v>
      </c>
      <c r="M210" s="43" t="s">
        <v>136</v>
      </c>
      <c r="N210" s="72">
        <v>1500000</v>
      </c>
      <c r="O210" s="37" t="s">
        <v>136</v>
      </c>
      <c r="P210" s="72">
        <v>1350000</v>
      </c>
      <c r="Q210" s="72">
        <v>900000</v>
      </c>
      <c r="R210" s="72">
        <v>3000000</v>
      </c>
      <c r="S210" s="38">
        <f t="shared" si="21"/>
        <v>13450000</v>
      </c>
      <c r="T210" s="38">
        <f t="shared" si="19"/>
        <v>1120833.3333333333</v>
      </c>
      <c r="U210" s="141"/>
      <c r="V210" s="108"/>
    </row>
    <row r="211" spans="1:22" ht="14.25">
      <c r="A211" s="130">
        <v>83</v>
      </c>
      <c r="B211" s="130">
        <v>0</v>
      </c>
      <c r="C211" s="152">
        <v>746650</v>
      </c>
      <c r="D211" s="139" t="s">
        <v>103</v>
      </c>
      <c r="E211" s="12">
        <v>144</v>
      </c>
      <c r="F211" s="17" t="s">
        <v>27</v>
      </c>
      <c r="G211" s="76">
        <v>2000000</v>
      </c>
      <c r="H211" s="76">
        <v>2000000</v>
      </c>
      <c r="I211" s="76">
        <v>2000000</v>
      </c>
      <c r="J211" s="76">
        <v>2000000</v>
      </c>
      <c r="K211" s="76">
        <v>2000000</v>
      </c>
      <c r="L211" s="76">
        <v>2000000</v>
      </c>
      <c r="M211" s="76">
        <v>2000000</v>
      </c>
      <c r="N211" s="76">
        <v>2000000</v>
      </c>
      <c r="O211" s="76">
        <v>2000000</v>
      </c>
      <c r="P211" s="76">
        <v>2000000</v>
      </c>
      <c r="Q211" s="76">
        <v>2000000</v>
      </c>
      <c r="R211" s="76">
        <v>2000000</v>
      </c>
      <c r="S211" s="39">
        <f t="shared" si="21"/>
        <v>24000000</v>
      </c>
      <c r="T211" s="39">
        <f t="shared" si="19"/>
        <v>2000000</v>
      </c>
      <c r="U211" s="140">
        <f>S211+S212+T211+T212</f>
        <v>32933333.333333332</v>
      </c>
      <c r="V211" s="108"/>
    </row>
    <row r="212" spans="1:22" ht="15" thickBot="1">
      <c r="A212" s="119"/>
      <c r="B212" s="119"/>
      <c r="C212" s="154"/>
      <c r="D212" s="125"/>
      <c r="E212" s="9">
        <v>232</v>
      </c>
      <c r="F212" s="31" t="s">
        <v>20</v>
      </c>
      <c r="G212" s="43" t="s">
        <v>136</v>
      </c>
      <c r="H212" s="72">
        <v>900000</v>
      </c>
      <c r="I212" s="43" t="s">
        <v>136</v>
      </c>
      <c r="J212" s="43" t="s">
        <v>136</v>
      </c>
      <c r="K212" s="72">
        <v>1800000</v>
      </c>
      <c r="L212" s="72">
        <v>1500000</v>
      </c>
      <c r="M212" s="43"/>
      <c r="N212" s="72">
        <v>2200000</v>
      </c>
      <c r="O212" s="37" t="s">
        <v>136</v>
      </c>
      <c r="P212" s="37" t="s">
        <v>136</v>
      </c>
      <c r="Q212" s="43" t="s">
        <v>136</v>
      </c>
      <c r="R212" s="37" t="s">
        <v>136</v>
      </c>
      <c r="S212" s="38">
        <f t="shared" si="21"/>
        <v>6400000</v>
      </c>
      <c r="T212" s="38">
        <f t="shared" si="19"/>
        <v>533333.3333333334</v>
      </c>
      <c r="U212" s="141"/>
      <c r="V212" s="108"/>
    </row>
    <row r="213" spans="1:22" ht="14.25">
      <c r="A213" s="130">
        <v>84</v>
      </c>
      <c r="B213" s="130">
        <v>0</v>
      </c>
      <c r="C213" s="152">
        <v>1480246</v>
      </c>
      <c r="D213" s="139" t="s">
        <v>104</v>
      </c>
      <c r="E213" s="12">
        <v>144</v>
      </c>
      <c r="F213" s="17" t="s">
        <v>27</v>
      </c>
      <c r="G213" s="76">
        <v>2000000</v>
      </c>
      <c r="H213" s="76">
        <v>2000000</v>
      </c>
      <c r="I213" s="76">
        <v>2000000</v>
      </c>
      <c r="J213" s="76">
        <v>2000000</v>
      </c>
      <c r="K213" s="76">
        <v>2000000</v>
      </c>
      <c r="L213" s="76">
        <v>2000000</v>
      </c>
      <c r="M213" s="76">
        <v>2000000</v>
      </c>
      <c r="N213" s="76">
        <v>2000000</v>
      </c>
      <c r="O213" s="76">
        <v>2000000</v>
      </c>
      <c r="P213" s="76">
        <v>2000000</v>
      </c>
      <c r="Q213" s="76">
        <v>2000000</v>
      </c>
      <c r="R213" s="76">
        <v>2000000</v>
      </c>
      <c r="S213" s="39">
        <f t="shared" si="21"/>
        <v>24000000</v>
      </c>
      <c r="T213" s="39">
        <f t="shared" si="19"/>
        <v>2000000</v>
      </c>
      <c r="U213" s="140">
        <f>S213+S214+T213+T214</f>
        <v>35208333.333333336</v>
      </c>
      <c r="V213" s="108"/>
    </row>
    <row r="214" spans="1:22" ht="15" thickBot="1">
      <c r="A214" s="118"/>
      <c r="B214" s="118"/>
      <c r="C214" s="153"/>
      <c r="D214" s="124"/>
      <c r="E214" s="7">
        <v>232</v>
      </c>
      <c r="F214" s="57" t="s">
        <v>20</v>
      </c>
      <c r="G214" s="52" t="s">
        <v>136</v>
      </c>
      <c r="H214" s="75">
        <v>4350000</v>
      </c>
      <c r="I214" s="75">
        <v>1000000</v>
      </c>
      <c r="J214" s="52" t="s">
        <v>136</v>
      </c>
      <c r="K214" s="75">
        <v>1000000</v>
      </c>
      <c r="L214" s="52" t="s">
        <v>136</v>
      </c>
      <c r="M214" s="52" t="s">
        <v>136</v>
      </c>
      <c r="N214" s="52" t="s">
        <v>136</v>
      </c>
      <c r="O214" s="50" t="s">
        <v>136</v>
      </c>
      <c r="P214" s="50" t="s">
        <v>136</v>
      </c>
      <c r="Q214" s="75">
        <v>2150000</v>
      </c>
      <c r="R214" s="50" t="s">
        <v>136</v>
      </c>
      <c r="S214" s="49">
        <f t="shared" si="21"/>
        <v>8500000</v>
      </c>
      <c r="T214" s="49">
        <f aca="true" t="shared" si="22" ref="T214:T236">S214/12</f>
        <v>708333.3333333334</v>
      </c>
      <c r="U214" s="151"/>
      <c r="V214" s="108"/>
    </row>
    <row r="215" spans="1:22" ht="12.75" customHeight="1">
      <c r="A215" s="133">
        <v>86</v>
      </c>
      <c r="B215" s="159">
        <v>0</v>
      </c>
      <c r="C215" s="161">
        <v>1345436</v>
      </c>
      <c r="D215" s="144" t="s">
        <v>105</v>
      </c>
      <c r="E215" s="14">
        <v>133</v>
      </c>
      <c r="F215" s="30" t="s">
        <v>27</v>
      </c>
      <c r="G215" s="97">
        <v>0</v>
      </c>
      <c r="H215" s="97">
        <v>0</v>
      </c>
      <c r="I215" s="97">
        <v>0</v>
      </c>
      <c r="J215" s="97">
        <v>0</v>
      </c>
      <c r="K215" s="97">
        <v>0</v>
      </c>
      <c r="L215" s="97">
        <v>0</v>
      </c>
      <c r="M215" s="97">
        <v>0</v>
      </c>
      <c r="N215" s="97">
        <v>0</v>
      </c>
      <c r="O215" s="97">
        <v>0</v>
      </c>
      <c r="P215" s="97">
        <v>0</v>
      </c>
      <c r="Q215" s="97">
        <v>0</v>
      </c>
      <c r="R215" s="79" t="s">
        <v>136</v>
      </c>
      <c r="S215" s="47">
        <f t="shared" si="21"/>
        <v>0</v>
      </c>
      <c r="T215" s="47">
        <f t="shared" si="22"/>
        <v>0</v>
      </c>
      <c r="U215" s="163"/>
      <c r="V215" s="108"/>
    </row>
    <row r="216" spans="1:22" ht="15" thickBot="1">
      <c r="A216" s="121"/>
      <c r="B216" s="160"/>
      <c r="C216" s="162"/>
      <c r="D216" s="145"/>
      <c r="E216" s="11">
        <v>232</v>
      </c>
      <c r="F216" s="31" t="s">
        <v>20</v>
      </c>
      <c r="G216" s="92">
        <v>0</v>
      </c>
      <c r="H216" s="92">
        <v>0</v>
      </c>
      <c r="I216" s="92">
        <v>0</v>
      </c>
      <c r="J216" s="92">
        <v>0</v>
      </c>
      <c r="K216" s="92">
        <v>0</v>
      </c>
      <c r="L216" s="92">
        <v>0</v>
      </c>
      <c r="M216" s="92">
        <v>0</v>
      </c>
      <c r="N216" s="92">
        <v>0</v>
      </c>
      <c r="O216" s="92">
        <v>0</v>
      </c>
      <c r="P216" s="92">
        <v>0</v>
      </c>
      <c r="Q216" s="92">
        <v>0</v>
      </c>
      <c r="R216" s="37" t="s">
        <v>136</v>
      </c>
      <c r="S216" s="38">
        <f t="shared" si="21"/>
        <v>0</v>
      </c>
      <c r="T216" s="38">
        <f t="shared" si="22"/>
        <v>0</v>
      </c>
      <c r="U216" s="164"/>
      <c r="V216" s="108"/>
    </row>
    <row r="217" spans="1:22" ht="14.25">
      <c r="A217" s="120">
        <v>87</v>
      </c>
      <c r="B217" s="166">
        <v>0</v>
      </c>
      <c r="C217" s="168">
        <v>1784091</v>
      </c>
      <c r="D217" s="170" t="s">
        <v>106</v>
      </c>
      <c r="E217" s="67">
        <v>133</v>
      </c>
      <c r="F217" s="17" t="s">
        <v>21</v>
      </c>
      <c r="G217" s="76">
        <v>3500000</v>
      </c>
      <c r="H217" s="76">
        <v>3500000</v>
      </c>
      <c r="I217" s="76">
        <v>3500000</v>
      </c>
      <c r="J217" s="76">
        <v>3500000</v>
      </c>
      <c r="K217" s="76">
        <v>3500000</v>
      </c>
      <c r="L217" s="76">
        <v>3500000</v>
      </c>
      <c r="M217" s="76">
        <v>3500000</v>
      </c>
      <c r="N217" s="93">
        <v>0</v>
      </c>
      <c r="O217" s="93">
        <v>0</v>
      </c>
      <c r="P217" s="93">
        <v>0</v>
      </c>
      <c r="Q217" s="93">
        <v>0</v>
      </c>
      <c r="R217" s="76">
        <v>3500000</v>
      </c>
      <c r="S217" s="39">
        <f t="shared" si="21"/>
        <v>28000000</v>
      </c>
      <c r="T217" s="39">
        <f t="shared" si="22"/>
        <v>2333333.3333333335</v>
      </c>
      <c r="U217" s="172">
        <f>S217+S218+S219+T217+T218+T219</f>
        <v>53896266.66666667</v>
      </c>
      <c r="V217" s="108"/>
    </row>
    <row r="218" spans="1:22" ht="14.25">
      <c r="A218" s="165"/>
      <c r="B218" s="167"/>
      <c r="C218" s="169"/>
      <c r="D218" s="171"/>
      <c r="E218" s="6">
        <v>199</v>
      </c>
      <c r="F218" s="29" t="s">
        <v>26</v>
      </c>
      <c r="G218" s="71">
        <v>2306300</v>
      </c>
      <c r="H218" s="71">
        <v>2306300</v>
      </c>
      <c r="I218" s="71">
        <v>2306300</v>
      </c>
      <c r="J218" s="71">
        <v>2306300</v>
      </c>
      <c r="K218" s="71">
        <v>2306300</v>
      </c>
      <c r="L218" s="71">
        <v>2306300</v>
      </c>
      <c r="M218" s="71">
        <v>2306300</v>
      </c>
      <c r="N218" s="88">
        <v>0</v>
      </c>
      <c r="O218" s="88">
        <v>0</v>
      </c>
      <c r="P218" s="88">
        <v>0</v>
      </c>
      <c r="Q218" s="88">
        <v>0</v>
      </c>
      <c r="R218" s="71">
        <v>2306300</v>
      </c>
      <c r="S218" s="36">
        <f>SUM(G218:R218)</f>
        <v>18450400</v>
      </c>
      <c r="T218" s="36">
        <f t="shared" si="22"/>
        <v>1537533.3333333333</v>
      </c>
      <c r="U218" s="173"/>
      <c r="V218" s="108"/>
    </row>
    <row r="219" spans="1:22" ht="15" thickBot="1">
      <c r="A219" s="121"/>
      <c r="B219" s="160"/>
      <c r="C219" s="162"/>
      <c r="D219" s="145"/>
      <c r="E219" s="11">
        <v>232</v>
      </c>
      <c r="F219" s="31" t="s">
        <v>20</v>
      </c>
      <c r="G219" s="72">
        <v>500000</v>
      </c>
      <c r="H219" s="72">
        <v>2000000</v>
      </c>
      <c r="I219" s="43" t="s">
        <v>136</v>
      </c>
      <c r="J219" s="43" t="s">
        <v>136</v>
      </c>
      <c r="K219" s="43" t="s">
        <v>136</v>
      </c>
      <c r="L219" s="72">
        <v>400000</v>
      </c>
      <c r="M219" s="72">
        <v>400000</v>
      </c>
      <c r="N219" s="92">
        <v>0</v>
      </c>
      <c r="O219" s="92">
        <v>0</v>
      </c>
      <c r="P219" s="92">
        <v>0</v>
      </c>
      <c r="Q219" s="92">
        <v>0</v>
      </c>
      <c r="R219" s="37" t="s">
        <v>136</v>
      </c>
      <c r="S219" s="38">
        <f t="shared" si="21"/>
        <v>3300000</v>
      </c>
      <c r="T219" s="38">
        <f t="shared" si="22"/>
        <v>275000</v>
      </c>
      <c r="U219" s="164"/>
      <c r="V219" s="108"/>
    </row>
    <row r="220" spans="1:22" ht="14.25">
      <c r="A220" s="118">
        <v>88</v>
      </c>
      <c r="B220" s="118">
        <v>0</v>
      </c>
      <c r="C220" s="153">
        <v>5460249</v>
      </c>
      <c r="D220" s="124" t="s">
        <v>107</v>
      </c>
      <c r="E220" s="10">
        <v>133</v>
      </c>
      <c r="F220" s="17" t="s">
        <v>21</v>
      </c>
      <c r="G220" s="40" t="s">
        <v>136</v>
      </c>
      <c r="H220" s="40" t="s">
        <v>136</v>
      </c>
      <c r="I220" s="40" t="s">
        <v>136</v>
      </c>
      <c r="J220" s="40" t="s">
        <v>136</v>
      </c>
      <c r="K220" s="40" t="s">
        <v>136</v>
      </c>
      <c r="L220" s="40" t="s">
        <v>136</v>
      </c>
      <c r="M220" s="40" t="s">
        <v>136</v>
      </c>
      <c r="N220" s="40" t="s">
        <v>136</v>
      </c>
      <c r="O220" s="40" t="s">
        <v>136</v>
      </c>
      <c r="P220" s="40" t="s">
        <v>136</v>
      </c>
      <c r="Q220" s="40" t="s">
        <v>136</v>
      </c>
      <c r="R220" s="76">
        <v>564090</v>
      </c>
      <c r="S220" s="39">
        <f t="shared" si="21"/>
        <v>564090</v>
      </c>
      <c r="T220" s="39">
        <f t="shared" si="22"/>
        <v>47007.5</v>
      </c>
      <c r="U220" s="151">
        <f>S220+S221+T220+T221</f>
        <v>9115264.166666666</v>
      </c>
      <c r="V220" s="108"/>
    </row>
    <row r="221" spans="1:22" ht="15" thickBot="1">
      <c r="A221" s="119"/>
      <c r="B221" s="119"/>
      <c r="C221" s="154"/>
      <c r="D221" s="125"/>
      <c r="E221" s="9">
        <v>232</v>
      </c>
      <c r="F221" s="31" t="s">
        <v>20</v>
      </c>
      <c r="G221" s="72">
        <v>300000</v>
      </c>
      <c r="H221" s="72">
        <v>600000</v>
      </c>
      <c r="I221" s="72">
        <v>300000</v>
      </c>
      <c r="J221" s="43" t="s">
        <v>136</v>
      </c>
      <c r="K221" s="72">
        <v>300000</v>
      </c>
      <c r="L221" s="72">
        <v>800000</v>
      </c>
      <c r="M221" s="72">
        <v>900000</v>
      </c>
      <c r="N221" s="72">
        <v>1850000</v>
      </c>
      <c r="O221" s="37" t="s">
        <v>136</v>
      </c>
      <c r="P221" s="72">
        <v>600000</v>
      </c>
      <c r="Q221" s="72">
        <v>900000</v>
      </c>
      <c r="R221" s="72">
        <v>1300000</v>
      </c>
      <c r="S221" s="38">
        <f t="shared" si="21"/>
        <v>7850000</v>
      </c>
      <c r="T221" s="38">
        <f t="shared" si="22"/>
        <v>654166.6666666666</v>
      </c>
      <c r="U221" s="141"/>
      <c r="V221" s="108"/>
    </row>
    <row r="222" spans="1:22" ht="14.25">
      <c r="A222" s="130">
        <v>89</v>
      </c>
      <c r="B222" s="130">
        <v>0</v>
      </c>
      <c r="C222" s="152">
        <v>1067960</v>
      </c>
      <c r="D222" s="139" t="s">
        <v>108</v>
      </c>
      <c r="E222" s="12">
        <v>133</v>
      </c>
      <c r="F222" s="17" t="s">
        <v>21</v>
      </c>
      <c r="G222" s="40" t="s">
        <v>136</v>
      </c>
      <c r="H222" s="40" t="s">
        <v>136</v>
      </c>
      <c r="I222" s="40" t="s">
        <v>136</v>
      </c>
      <c r="J222" s="40" t="s">
        <v>136</v>
      </c>
      <c r="K222" s="40" t="s">
        <v>136</v>
      </c>
      <c r="L222" s="40" t="s">
        <v>136</v>
      </c>
      <c r="M222" s="46" t="s">
        <v>136</v>
      </c>
      <c r="N222" s="40" t="s">
        <v>136</v>
      </c>
      <c r="O222" s="40" t="s">
        <v>136</v>
      </c>
      <c r="P222" s="40" t="s">
        <v>136</v>
      </c>
      <c r="Q222" s="40" t="s">
        <v>136</v>
      </c>
      <c r="R222" s="76">
        <v>523881</v>
      </c>
      <c r="S222" s="39">
        <f t="shared" si="21"/>
        <v>523881</v>
      </c>
      <c r="T222" s="39">
        <f t="shared" si="22"/>
        <v>43656.75</v>
      </c>
      <c r="U222" s="140">
        <f>S222+S223+T222+T223</f>
        <v>3330037.75</v>
      </c>
      <c r="V222" s="108"/>
    </row>
    <row r="223" spans="1:22" ht="15" thickBot="1">
      <c r="A223" s="119"/>
      <c r="B223" s="119"/>
      <c r="C223" s="154"/>
      <c r="D223" s="125"/>
      <c r="E223" s="9">
        <v>232</v>
      </c>
      <c r="F223" s="31" t="s">
        <v>20</v>
      </c>
      <c r="G223" s="43" t="s">
        <v>136</v>
      </c>
      <c r="H223" s="72">
        <v>700000</v>
      </c>
      <c r="I223" s="72">
        <v>450000</v>
      </c>
      <c r="J223" s="72">
        <v>300000</v>
      </c>
      <c r="K223" s="43" t="s">
        <v>136</v>
      </c>
      <c r="L223" s="72">
        <v>800000</v>
      </c>
      <c r="M223" s="43" t="s">
        <v>136</v>
      </c>
      <c r="N223" s="72">
        <v>300000</v>
      </c>
      <c r="O223" s="37" t="s">
        <v>136</v>
      </c>
      <c r="P223" s="37" t="s">
        <v>136</v>
      </c>
      <c r="Q223" s="43" t="s">
        <v>136</v>
      </c>
      <c r="R223" s="37" t="s">
        <v>136</v>
      </c>
      <c r="S223" s="38">
        <f t="shared" si="21"/>
        <v>2550000</v>
      </c>
      <c r="T223" s="38">
        <f t="shared" si="22"/>
        <v>212500</v>
      </c>
      <c r="U223" s="141"/>
      <c r="V223" s="108"/>
    </row>
    <row r="224" spans="1:22" ht="14.25">
      <c r="A224" s="130">
        <v>90</v>
      </c>
      <c r="B224" s="130">
        <v>0</v>
      </c>
      <c r="C224" s="152">
        <v>2183777</v>
      </c>
      <c r="D224" s="139" t="s">
        <v>109</v>
      </c>
      <c r="E224" s="12">
        <v>133</v>
      </c>
      <c r="F224" s="17" t="s">
        <v>21</v>
      </c>
      <c r="G224" s="76">
        <v>918570</v>
      </c>
      <c r="H224" s="76">
        <v>918570</v>
      </c>
      <c r="I224" s="76">
        <v>918570</v>
      </c>
      <c r="J224" s="76">
        <v>918570</v>
      </c>
      <c r="K224" s="76">
        <v>918570</v>
      </c>
      <c r="L224" s="76">
        <v>918570</v>
      </c>
      <c r="M224" s="76">
        <v>918570</v>
      </c>
      <c r="N224" s="76">
        <v>918570</v>
      </c>
      <c r="O224" s="76">
        <v>918570</v>
      </c>
      <c r="P224" s="76">
        <v>918570</v>
      </c>
      <c r="Q224" s="76">
        <v>918570</v>
      </c>
      <c r="R224" s="76">
        <v>918570</v>
      </c>
      <c r="S224" s="39">
        <f t="shared" si="21"/>
        <v>11022840</v>
      </c>
      <c r="T224" s="39">
        <f t="shared" si="22"/>
        <v>918570</v>
      </c>
      <c r="U224" s="140">
        <f>S224+S225+T224+T225</f>
        <v>27216410</v>
      </c>
      <c r="V224" s="108"/>
    </row>
    <row r="225" spans="1:22" ht="15" thickBot="1">
      <c r="A225" s="119"/>
      <c r="B225" s="119"/>
      <c r="C225" s="154"/>
      <c r="D225" s="125"/>
      <c r="E225" s="9">
        <v>232</v>
      </c>
      <c r="F225" s="31" t="s">
        <v>20</v>
      </c>
      <c r="G225" s="72">
        <v>1500000</v>
      </c>
      <c r="H225" s="72">
        <v>2250000</v>
      </c>
      <c r="I225" s="72">
        <v>2250000</v>
      </c>
      <c r="J225" s="72">
        <v>1500000</v>
      </c>
      <c r="K225" s="72">
        <v>1000000</v>
      </c>
      <c r="L225" s="72">
        <v>600000</v>
      </c>
      <c r="M225" s="72">
        <v>1500000</v>
      </c>
      <c r="N225" s="72">
        <v>1500000</v>
      </c>
      <c r="O225" s="37" t="s">
        <v>136</v>
      </c>
      <c r="P225" s="72">
        <v>600000</v>
      </c>
      <c r="Q225" s="72">
        <v>1400000</v>
      </c>
      <c r="R225" s="37" t="s">
        <v>136</v>
      </c>
      <c r="S225" s="38">
        <f t="shared" si="21"/>
        <v>14100000</v>
      </c>
      <c r="T225" s="38">
        <f t="shared" si="22"/>
        <v>1175000</v>
      </c>
      <c r="U225" s="141"/>
      <c r="V225" s="108"/>
    </row>
    <row r="226" spans="1:22" ht="14.25">
      <c r="A226" s="130">
        <v>91</v>
      </c>
      <c r="B226" s="130">
        <v>0</v>
      </c>
      <c r="C226" s="152">
        <v>2443088</v>
      </c>
      <c r="D226" s="139" t="s">
        <v>110</v>
      </c>
      <c r="E226" s="12">
        <v>133</v>
      </c>
      <c r="F226" s="17" t="s">
        <v>21</v>
      </c>
      <c r="G226" s="76">
        <v>1020000</v>
      </c>
      <c r="H226" s="76">
        <v>1020000</v>
      </c>
      <c r="I226" s="76">
        <v>1020000</v>
      </c>
      <c r="J226" s="76">
        <v>1020000</v>
      </c>
      <c r="K226" s="76">
        <v>1020000</v>
      </c>
      <c r="L226" s="76">
        <v>1020000</v>
      </c>
      <c r="M226" s="76">
        <v>1020000</v>
      </c>
      <c r="N226" s="76">
        <v>1020000</v>
      </c>
      <c r="O226" s="76">
        <v>1020000</v>
      </c>
      <c r="P226" s="76">
        <v>1020000</v>
      </c>
      <c r="Q226" s="76">
        <v>1020000</v>
      </c>
      <c r="R226" s="76">
        <v>1020000</v>
      </c>
      <c r="S226" s="39">
        <f t="shared" si="21"/>
        <v>12240000</v>
      </c>
      <c r="T226" s="39">
        <f t="shared" si="22"/>
        <v>1020000</v>
      </c>
      <c r="U226" s="140">
        <f>S226+S227+S228+T226+T227+T228</f>
        <v>24448666.666666668</v>
      </c>
      <c r="V226" s="108"/>
    </row>
    <row r="227" spans="1:22" ht="14.25">
      <c r="A227" s="118"/>
      <c r="B227" s="118"/>
      <c r="C227" s="153"/>
      <c r="D227" s="124"/>
      <c r="E227" s="6">
        <v>199</v>
      </c>
      <c r="F227" s="54" t="s">
        <v>26</v>
      </c>
      <c r="G227" s="78">
        <v>744000</v>
      </c>
      <c r="H227" s="78">
        <v>744000</v>
      </c>
      <c r="I227" s="78">
        <v>744000</v>
      </c>
      <c r="J227" s="71">
        <v>744000</v>
      </c>
      <c r="K227" s="71">
        <v>744000</v>
      </c>
      <c r="L227" s="71">
        <v>744000</v>
      </c>
      <c r="M227" s="71">
        <v>744000</v>
      </c>
      <c r="N227" s="71">
        <v>744000</v>
      </c>
      <c r="O227" s="71">
        <v>744000</v>
      </c>
      <c r="P227" s="71">
        <v>744000</v>
      </c>
      <c r="Q227" s="71">
        <v>744000</v>
      </c>
      <c r="R227" s="71">
        <v>744000</v>
      </c>
      <c r="S227" s="51">
        <f>SUM(G227:R227)</f>
        <v>8928000</v>
      </c>
      <c r="T227" s="51">
        <f t="shared" si="22"/>
        <v>744000</v>
      </c>
      <c r="U227" s="151"/>
      <c r="V227" s="108"/>
    </row>
    <row r="228" spans="1:22" ht="15" thickBot="1">
      <c r="A228" s="119"/>
      <c r="B228" s="119"/>
      <c r="C228" s="154"/>
      <c r="D228" s="125"/>
      <c r="E228" s="9">
        <v>232</v>
      </c>
      <c r="F228" s="31" t="s">
        <v>20</v>
      </c>
      <c r="G228" s="43"/>
      <c r="H228" s="72">
        <v>400000</v>
      </c>
      <c r="I228" s="72">
        <v>500000</v>
      </c>
      <c r="J228" s="52" t="s">
        <v>136</v>
      </c>
      <c r="K228" s="37" t="s">
        <v>136</v>
      </c>
      <c r="L228" s="50" t="s">
        <v>136</v>
      </c>
      <c r="M228" s="37" t="s">
        <v>136</v>
      </c>
      <c r="N228" s="72">
        <v>500000</v>
      </c>
      <c r="O228" s="52" t="s">
        <v>136</v>
      </c>
      <c r="P228" s="50" t="s">
        <v>136</v>
      </c>
      <c r="Q228" s="37" t="s">
        <v>136</v>
      </c>
      <c r="R228" s="37" t="s">
        <v>136</v>
      </c>
      <c r="S228" s="38">
        <f t="shared" si="21"/>
        <v>1400000</v>
      </c>
      <c r="T228" s="38">
        <f t="shared" si="22"/>
        <v>116666.66666666667</v>
      </c>
      <c r="U228" s="141"/>
      <c r="V228" s="108"/>
    </row>
    <row r="229" spans="1:22" ht="14.25">
      <c r="A229" s="130">
        <v>92</v>
      </c>
      <c r="B229" s="130">
        <v>0</v>
      </c>
      <c r="C229" s="152">
        <v>1453505</v>
      </c>
      <c r="D229" s="139" t="s">
        <v>111</v>
      </c>
      <c r="E229" s="12">
        <v>133</v>
      </c>
      <c r="F229" s="17" t="s">
        <v>21</v>
      </c>
      <c r="G229" s="76">
        <v>600000</v>
      </c>
      <c r="H229" s="76">
        <v>600000</v>
      </c>
      <c r="I229" s="76">
        <v>600000</v>
      </c>
      <c r="J229" s="80">
        <v>600000</v>
      </c>
      <c r="K229" s="76">
        <v>600000</v>
      </c>
      <c r="L229" s="80">
        <v>600000</v>
      </c>
      <c r="M229" s="76">
        <v>600000</v>
      </c>
      <c r="N229" s="76">
        <v>600000</v>
      </c>
      <c r="O229" s="80">
        <v>600000</v>
      </c>
      <c r="P229" s="80">
        <v>600000</v>
      </c>
      <c r="Q229" s="76">
        <v>600000</v>
      </c>
      <c r="R229" s="76">
        <v>600000</v>
      </c>
      <c r="S229" s="39">
        <f t="shared" si="21"/>
        <v>7200000</v>
      </c>
      <c r="T229" s="39">
        <f t="shared" si="22"/>
        <v>600000</v>
      </c>
      <c r="U229" s="140">
        <f>S229+S230+T229+T230</f>
        <v>8829166.666666666</v>
      </c>
      <c r="V229" s="108"/>
    </row>
    <row r="230" spans="1:22" ht="15" thickBot="1">
      <c r="A230" s="119"/>
      <c r="B230" s="119"/>
      <c r="C230" s="154"/>
      <c r="D230" s="125"/>
      <c r="E230" s="9">
        <v>232</v>
      </c>
      <c r="F230" s="31" t="s">
        <v>20</v>
      </c>
      <c r="G230" s="40" t="s">
        <v>136</v>
      </c>
      <c r="H230" s="40" t="s">
        <v>136</v>
      </c>
      <c r="I230" s="40" t="s">
        <v>136</v>
      </c>
      <c r="J230" s="40" t="s">
        <v>136</v>
      </c>
      <c r="K230" s="40" t="s">
        <v>136</v>
      </c>
      <c r="L230" s="40" t="s">
        <v>136</v>
      </c>
      <c r="M230" s="40" t="s">
        <v>136</v>
      </c>
      <c r="N230" s="40" t="s">
        <v>136</v>
      </c>
      <c r="O230" s="40" t="s">
        <v>136</v>
      </c>
      <c r="P230" s="37" t="s">
        <v>136</v>
      </c>
      <c r="Q230" s="72">
        <v>450000</v>
      </c>
      <c r="R230" s="72">
        <v>500000</v>
      </c>
      <c r="S230" s="38">
        <f t="shared" si="21"/>
        <v>950000</v>
      </c>
      <c r="T230" s="38">
        <f t="shared" si="22"/>
        <v>79166.66666666667</v>
      </c>
      <c r="U230" s="141"/>
      <c r="V230" s="108"/>
    </row>
    <row r="231" spans="1:22" ht="14.25">
      <c r="A231" s="130">
        <v>93</v>
      </c>
      <c r="B231" s="130">
        <v>0</v>
      </c>
      <c r="C231" s="152">
        <v>2148338</v>
      </c>
      <c r="D231" s="139" t="s">
        <v>112</v>
      </c>
      <c r="E231" s="12">
        <v>133</v>
      </c>
      <c r="F231" s="17" t="s">
        <v>21</v>
      </c>
      <c r="G231" s="76">
        <v>1419420</v>
      </c>
      <c r="H231" s="76">
        <v>1419420</v>
      </c>
      <c r="I231" s="76">
        <v>1419420</v>
      </c>
      <c r="J231" s="76">
        <v>1419420</v>
      </c>
      <c r="K231" s="76">
        <v>1419420</v>
      </c>
      <c r="L231" s="76">
        <v>1419420</v>
      </c>
      <c r="M231" s="76">
        <v>1419420</v>
      </c>
      <c r="N231" s="76">
        <v>1419420</v>
      </c>
      <c r="O231" s="80">
        <v>1419420</v>
      </c>
      <c r="P231" s="76">
        <v>1419420</v>
      </c>
      <c r="Q231" s="76">
        <v>1419420</v>
      </c>
      <c r="R231" s="76">
        <v>1419420</v>
      </c>
      <c r="S231" s="39">
        <f t="shared" si="21"/>
        <v>17033040</v>
      </c>
      <c r="T231" s="39">
        <f t="shared" si="22"/>
        <v>1419420</v>
      </c>
      <c r="U231" s="140">
        <f>S231+S232++S233+T231+T232+T233</f>
        <v>61542693.333333336</v>
      </c>
      <c r="V231" s="108"/>
    </row>
    <row r="232" spans="1:22" ht="14.25">
      <c r="A232" s="118"/>
      <c r="B232" s="118"/>
      <c r="C232" s="153"/>
      <c r="D232" s="124"/>
      <c r="E232" s="6">
        <v>232</v>
      </c>
      <c r="F232" s="54" t="s">
        <v>20</v>
      </c>
      <c r="G232" s="55" t="s">
        <v>136</v>
      </c>
      <c r="H232" s="78">
        <v>1200000</v>
      </c>
      <c r="I232" s="78">
        <v>1550000</v>
      </c>
      <c r="J232" s="55" t="s">
        <v>136</v>
      </c>
      <c r="K232" s="55" t="s">
        <v>136</v>
      </c>
      <c r="L232" s="78">
        <v>500000</v>
      </c>
      <c r="M232" s="60" t="s">
        <v>136</v>
      </c>
      <c r="N232" s="78">
        <v>1600000</v>
      </c>
      <c r="O232" s="60" t="s">
        <v>136</v>
      </c>
      <c r="P232" s="78">
        <v>600000</v>
      </c>
      <c r="Q232" s="60" t="s">
        <v>136</v>
      </c>
      <c r="R232" s="78">
        <v>2000000</v>
      </c>
      <c r="S232" s="39">
        <f t="shared" si="21"/>
        <v>7450000</v>
      </c>
      <c r="T232" s="39">
        <f t="shared" si="22"/>
        <v>620833.3333333334</v>
      </c>
      <c r="U232" s="151"/>
      <c r="V232" s="108"/>
    </row>
    <row r="233" spans="1:22" ht="15" thickBot="1">
      <c r="A233" s="119"/>
      <c r="B233" s="119"/>
      <c r="C233" s="154"/>
      <c r="D233" s="125"/>
      <c r="E233" s="7">
        <v>199</v>
      </c>
      <c r="F233" s="31" t="s">
        <v>26</v>
      </c>
      <c r="G233" s="72">
        <v>2693800</v>
      </c>
      <c r="H233" s="72">
        <v>2693800</v>
      </c>
      <c r="I233" s="72">
        <v>2693800</v>
      </c>
      <c r="J233" s="72">
        <v>2693800</v>
      </c>
      <c r="K233" s="72">
        <v>2693800</v>
      </c>
      <c r="L233" s="72">
        <v>2693800</v>
      </c>
      <c r="M233" s="72">
        <v>2693800</v>
      </c>
      <c r="N233" s="72">
        <v>2693800</v>
      </c>
      <c r="O233" s="72">
        <v>2693800</v>
      </c>
      <c r="P233" s="72">
        <v>2693800</v>
      </c>
      <c r="Q233" s="72">
        <v>2693800</v>
      </c>
      <c r="R233" s="72">
        <v>2693800</v>
      </c>
      <c r="S233" s="38">
        <f t="shared" si="21"/>
        <v>32325600</v>
      </c>
      <c r="T233" s="38">
        <f t="shared" si="22"/>
        <v>2693800</v>
      </c>
      <c r="U233" s="141"/>
      <c r="V233" s="108"/>
    </row>
    <row r="234" spans="1:22" ht="14.25">
      <c r="A234" s="130">
        <v>94</v>
      </c>
      <c r="B234" s="130">
        <v>0</v>
      </c>
      <c r="C234" s="152">
        <v>2940895</v>
      </c>
      <c r="D234" s="139" t="s">
        <v>113</v>
      </c>
      <c r="E234" s="6">
        <v>144</v>
      </c>
      <c r="F234" s="17" t="s">
        <v>27</v>
      </c>
      <c r="G234" s="40" t="s">
        <v>136</v>
      </c>
      <c r="H234" s="40" t="s">
        <v>136</v>
      </c>
      <c r="I234" s="40" t="s">
        <v>136</v>
      </c>
      <c r="J234" s="40" t="s">
        <v>136</v>
      </c>
      <c r="K234" s="40" t="s">
        <v>136</v>
      </c>
      <c r="L234" s="40" t="s">
        <v>136</v>
      </c>
      <c r="M234" s="40" t="s">
        <v>136</v>
      </c>
      <c r="N234" s="40" t="s">
        <v>136</v>
      </c>
      <c r="O234" s="40" t="s">
        <v>136</v>
      </c>
      <c r="P234" s="40" t="s">
        <v>136</v>
      </c>
      <c r="Q234" s="40" t="s">
        <v>136</v>
      </c>
      <c r="R234" s="40" t="s">
        <v>136</v>
      </c>
      <c r="S234" s="39">
        <f t="shared" si="21"/>
        <v>0</v>
      </c>
      <c r="T234" s="39">
        <f t="shared" si="22"/>
        <v>0</v>
      </c>
      <c r="U234" s="140">
        <f>S235+S236+T235+T236</f>
        <v>14029166.666666666</v>
      </c>
      <c r="V234" s="108"/>
    </row>
    <row r="235" spans="1:22" ht="14.25">
      <c r="A235" s="118"/>
      <c r="B235" s="118"/>
      <c r="C235" s="153"/>
      <c r="D235" s="124"/>
      <c r="E235" s="70">
        <v>133</v>
      </c>
      <c r="F235" s="17" t="s">
        <v>21</v>
      </c>
      <c r="G235" s="78">
        <v>900000</v>
      </c>
      <c r="H235" s="78">
        <v>900000</v>
      </c>
      <c r="I235" s="78">
        <v>900000</v>
      </c>
      <c r="J235" s="71">
        <v>900000</v>
      </c>
      <c r="K235" s="71">
        <v>900000</v>
      </c>
      <c r="L235" s="78">
        <v>900000</v>
      </c>
      <c r="M235" s="78">
        <v>900000</v>
      </c>
      <c r="N235" s="78">
        <v>900000</v>
      </c>
      <c r="O235" s="78">
        <v>900000</v>
      </c>
      <c r="P235" s="78">
        <v>900000</v>
      </c>
      <c r="Q235" s="78">
        <v>900000</v>
      </c>
      <c r="R235" s="78">
        <v>900000</v>
      </c>
      <c r="S235" s="39">
        <f t="shared" si="21"/>
        <v>10800000</v>
      </c>
      <c r="T235" s="51">
        <f t="shared" si="22"/>
        <v>900000</v>
      </c>
      <c r="U235" s="151"/>
      <c r="V235" s="108"/>
    </row>
    <row r="236" spans="1:22" ht="15" thickBot="1">
      <c r="A236" s="119"/>
      <c r="B236" s="119"/>
      <c r="C236" s="154"/>
      <c r="D236" s="155"/>
      <c r="E236" s="11">
        <v>232</v>
      </c>
      <c r="F236" s="32" t="s">
        <v>20</v>
      </c>
      <c r="G236" s="43" t="s">
        <v>136</v>
      </c>
      <c r="H236" s="72">
        <v>400000</v>
      </c>
      <c r="I236" s="72">
        <v>400000</v>
      </c>
      <c r="J236" s="55" t="s">
        <v>136</v>
      </c>
      <c r="K236" s="55" t="s">
        <v>136</v>
      </c>
      <c r="L236" s="43" t="s">
        <v>136</v>
      </c>
      <c r="M236" s="43" t="s">
        <v>136</v>
      </c>
      <c r="N236" s="72">
        <v>950000</v>
      </c>
      <c r="O236" s="43" t="s">
        <v>136</v>
      </c>
      <c r="P236" s="72">
        <v>400000</v>
      </c>
      <c r="Q236" s="43" t="s">
        <v>136</v>
      </c>
      <c r="R236" s="43" t="s">
        <v>136</v>
      </c>
      <c r="S236" s="38">
        <f t="shared" si="21"/>
        <v>2150000</v>
      </c>
      <c r="T236" s="38">
        <f t="shared" si="22"/>
        <v>179166.66666666666</v>
      </c>
      <c r="U236" s="141"/>
      <c r="V236" s="108"/>
    </row>
    <row r="237" spans="1:22" ht="14.25">
      <c r="A237" s="130">
        <v>95</v>
      </c>
      <c r="B237" s="130">
        <v>0</v>
      </c>
      <c r="C237" s="138">
        <v>1490875</v>
      </c>
      <c r="D237" s="139" t="s">
        <v>114</v>
      </c>
      <c r="E237" s="10">
        <v>111</v>
      </c>
      <c r="F237" s="30" t="s">
        <v>18</v>
      </c>
      <c r="G237" s="71">
        <v>18240200</v>
      </c>
      <c r="H237" s="71">
        <v>18240200</v>
      </c>
      <c r="I237" s="71">
        <v>18240200</v>
      </c>
      <c r="J237" s="71">
        <v>18240200</v>
      </c>
      <c r="K237" s="71">
        <v>18240200</v>
      </c>
      <c r="L237" s="71">
        <v>18240200</v>
      </c>
      <c r="M237" s="71">
        <v>18240200</v>
      </c>
      <c r="N237" s="71">
        <v>18240200</v>
      </c>
      <c r="O237" s="71">
        <v>18240200</v>
      </c>
      <c r="P237" s="71">
        <v>18240200</v>
      </c>
      <c r="Q237" s="71">
        <v>18240200</v>
      </c>
      <c r="R237" s="71">
        <v>18240200</v>
      </c>
      <c r="S237" s="39">
        <f t="shared" si="21"/>
        <v>218882400</v>
      </c>
      <c r="T237" s="39">
        <f aca="true" t="shared" si="23" ref="T237:T270">S237/12</f>
        <v>18240200</v>
      </c>
      <c r="U237" s="140">
        <f>S237+S238+S239+T237+T238+S241+T241</f>
        <v>297821533.3333333</v>
      </c>
      <c r="V237" s="108"/>
    </row>
    <row r="238" spans="1:22" ht="14.25">
      <c r="A238" s="118"/>
      <c r="B238" s="118"/>
      <c r="C238" s="122"/>
      <c r="D238" s="124"/>
      <c r="E238" s="10">
        <v>113</v>
      </c>
      <c r="F238" s="17" t="s">
        <v>19</v>
      </c>
      <c r="G238" s="71">
        <v>2851200</v>
      </c>
      <c r="H238" s="71">
        <v>2851200</v>
      </c>
      <c r="I238" s="71">
        <v>2851200</v>
      </c>
      <c r="J238" s="71">
        <v>2851200</v>
      </c>
      <c r="K238" s="71">
        <v>2851200</v>
      </c>
      <c r="L238" s="71">
        <v>2851200</v>
      </c>
      <c r="M238" s="71">
        <v>2851200</v>
      </c>
      <c r="N238" s="71">
        <v>2851200</v>
      </c>
      <c r="O238" s="71">
        <v>2851200</v>
      </c>
      <c r="P238" s="71">
        <v>2851200</v>
      </c>
      <c r="Q238" s="71">
        <v>2851200</v>
      </c>
      <c r="R238" s="71">
        <v>2851200</v>
      </c>
      <c r="S238" s="39">
        <f t="shared" si="21"/>
        <v>34214400</v>
      </c>
      <c r="T238" s="36">
        <f t="shared" si="23"/>
        <v>2851200</v>
      </c>
      <c r="U238" s="151"/>
      <c r="V238" s="108"/>
    </row>
    <row r="239" spans="1:22" ht="14.25">
      <c r="A239" s="118"/>
      <c r="B239" s="118"/>
      <c r="C239" s="122"/>
      <c r="D239" s="124"/>
      <c r="E239" s="10">
        <v>191</v>
      </c>
      <c r="F239" s="17" t="s">
        <v>29</v>
      </c>
      <c r="G239" s="76">
        <v>200000</v>
      </c>
      <c r="H239" s="76">
        <v>200000</v>
      </c>
      <c r="I239" s="76">
        <v>200000</v>
      </c>
      <c r="J239" s="90">
        <v>200000</v>
      </c>
      <c r="K239" s="90">
        <v>200000</v>
      </c>
      <c r="L239" s="90">
        <v>200000</v>
      </c>
      <c r="M239" s="90">
        <v>200000</v>
      </c>
      <c r="N239" s="90">
        <v>200000</v>
      </c>
      <c r="O239" s="90">
        <v>200000</v>
      </c>
      <c r="P239" s="90">
        <v>200000</v>
      </c>
      <c r="Q239" s="90">
        <v>200000</v>
      </c>
      <c r="R239" s="90">
        <v>200000</v>
      </c>
      <c r="S239" s="39">
        <f t="shared" si="21"/>
        <v>2400000</v>
      </c>
      <c r="T239" s="36"/>
      <c r="U239" s="151"/>
      <c r="V239" s="108"/>
    </row>
    <row r="240" spans="1:22" ht="14.25">
      <c r="A240" s="118"/>
      <c r="B240" s="118"/>
      <c r="C240" s="122"/>
      <c r="D240" s="124"/>
      <c r="E240" s="6">
        <v>123</v>
      </c>
      <c r="F240" s="17" t="s">
        <v>23</v>
      </c>
      <c r="G240" s="98">
        <v>6300000</v>
      </c>
      <c r="H240" s="98">
        <v>6300000</v>
      </c>
      <c r="I240" s="98">
        <v>6300000</v>
      </c>
      <c r="J240" s="99">
        <v>6300000</v>
      </c>
      <c r="K240" s="99">
        <v>6300000</v>
      </c>
      <c r="L240" s="99">
        <v>6300000</v>
      </c>
      <c r="M240" s="99">
        <v>6300000</v>
      </c>
      <c r="N240" s="99">
        <v>6300000</v>
      </c>
      <c r="O240" s="99">
        <v>6300000</v>
      </c>
      <c r="P240" s="99">
        <v>6300000</v>
      </c>
      <c r="Q240" s="99">
        <v>6300000</v>
      </c>
      <c r="R240" s="99">
        <v>6300000</v>
      </c>
      <c r="S240" s="39"/>
      <c r="T240" s="36"/>
      <c r="U240" s="151"/>
      <c r="V240" s="108"/>
    </row>
    <row r="241" spans="1:22" ht="15" thickBot="1">
      <c r="A241" s="118"/>
      <c r="B241" s="118"/>
      <c r="C241" s="122"/>
      <c r="D241" s="124"/>
      <c r="E241" s="10">
        <v>232</v>
      </c>
      <c r="F241" s="17" t="s">
        <v>20</v>
      </c>
      <c r="G241" s="43" t="s">
        <v>136</v>
      </c>
      <c r="H241" s="72">
        <v>2650000</v>
      </c>
      <c r="I241" s="72">
        <v>5300000</v>
      </c>
      <c r="J241" s="72">
        <v>800000</v>
      </c>
      <c r="K241" s="43" t="s">
        <v>136</v>
      </c>
      <c r="L241" s="72">
        <v>3400000</v>
      </c>
      <c r="M241" s="43" t="s">
        <v>136</v>
      </c>
      <c r="N241" s="72">
        <v>2350000</v>
      </c>
      <c r="O241" s="43" t="s">
        <v>136</v>
      </c>
      <c r="P241" s="43" t="s">
        <v>136</v>
      </c>
      <c r="Q241" s="72">
        <v>3500000</v>
      </c>
      <c r="R241" s="72">
        <v>1600000</v>
      </c>
      <c r="S241" s="42">
        <f t="shared" si="21"/>
        <v>19600000</v>
      </c>
      <c r="T241" s="38">
        <f t="shared" si="23"/>
        <v>1633333.3333333333</v>
      </c>
      <c r="U241" s="141"/>
      <c r="V241" s="108"/>
    </row>
    <row r="242" spans="1:22" ht="14.25">
      <c r="A242" s="130">
        <v>96</v>
      </c>
      <c r="B242" s="130">
        <v>0</v>
      </c>
      <c r="C242" s="138">
        <v>2670687</v>
      </c>
      <c r="D242" s="139" t="s">
        <v>115</v>
      </c>
      <c r="E242" s="12">
        <v>112</v>
      </c>
      <c r="F242" s="30" t="s">
        <v>36</v>
      </c>
      <c r="G242" s="71">
        <v>7296220</v>
      </c>
      <c r="H242" s="71">
        <v>7296220</v>
      </c>
      <c r="I242" s="71">
        <v>7296220</v>
      </c>
      <c r="J242" s="71">
        <v>7296220</v>
      </c>
      <c r="K242" s="71">
        <v>7296220</v>
      </c>
      <c r="L242" s="71">
        <v>7296220</v>
      </c>
      <c r="M242" s="71">
        <v>7296220</v>
      </c>
      <c r="N242" s="71">
        <v>7296220</v>
      </c>
      <c r="O242" s="71">
        <v>7296220</v>
      </c>
      <c r="P242" s="71">
        <v>7296220</v>
      </c>
      <c r="Q242" s="71">
        <v>7296220</v>
      </c>
      <c r="R242" s="71">
        <v>7296220</v>
      </c>
      <c r="S242" s="39">
        <f t="shared" si="21"/>
        <v>87554640</v>
      </c>
      <c r="T242" s="39">
        <f t="shared" si="23"/>
        <v>7296220</v>
      </c>
      <c r="U242" s="140">
        <f>S242+S243+S244+T242+T243+T244</f>
        <v>111701893.33333333</v>
      </c>
      <c r="V242" s="108"/>
    </row>
    <row r="243" spans="1:22" ht="14.25">
      <c r="A243" s="118"/>
      <c r="B243" s="118"/>
      <c r="C243" s="122"/>
      <c r="D243" s="124"/>
      <c r="E243" s="10">
        <v>113</v>
      </c>
      <c r="F243" s="17" t="s">
        <v>19</v>
      </c>
      <c r="G243" s="71">
        <v>950400</v>
      </c>
      <c r="H243" s="71">
        <v>950400</v>
      </c>
      <c r="I243" s="71">
        <v>950400</v>
      </c>
      <c r="J243" s="71">
        <v>950400</v>
      </c>
      <c r="K243" s="71">
        <v>950400</v>
      </c>
      <c r="L243" s="71">
        <v>950400</v>
      </c>
      <c r="M243" s="71">
        <v>950400</v>
      </c>
      <c r="N243" s="71">
        <v>950400</v>
      </c>
      <c r="O243" s="71">
        <v>950400</v>
      </c>
      <c r="P243" s="71">
        <v>950400</v>
      </c>
      <c r="Q243" s="71">
        <v>950400</v>
      </c>
      <c r="R243" s="71">
        <v>950400</v>
      </c>
      <c r="S243" s="39">
        <f t="shared" si="21"/>
        <v>11404800</v>
      </c>
      <c r="T243" s="36">
        <f t="shared" si="23"/>
        <v>950400</v>
      </c>
      <c r="U243" s="151"/>
      <c r="V243" s="108"/>
    </row>
    <row r="244" spans="1:22" ht="15" thickBot="1">
      <c r="A244" s="118"/>
      <c r="B244" s="118"/>
      <c r="C244" s="122"/>
      <c r="D244" s="124"/>
      <c r="E244" s="10">
        <v>232</v>
      </c>
      <c r="F244" s="17" t="s">
        <v>20</v>
      </c>
      <c r="G244" s="72">
        <v>900000</v>
      </c>
      <c r="H244" s="72">
        <v>1000000</v>
      </c>
      <c r="I244" s="72">
        <v>500000</v>
      </c>
      <c r="J244" s="72">
        <v>750000</v>
      </c>
      <c r="K244" s="43" t="s">
        <v>136</v>
      </c>
      <c r="L244" s="43" t="s">
        <v>136</v>
      </c>
      <c r="M244" s="72">
        <v>400000</v>
      </c>
      <c r="N244" s="72">
        <v>600000</v>
      </c>
      <c r="O244" s="43" t="s">
        <v>136</v>
      </c>
      <c r="P244" s="43" t="s">
        <v>136</v>
      </c>
      <c r="Q244" s="43" t="s">
        <v>136</v>
      </c>
      <c r="R244" s="43" t="s">
        <v>136</v>
      </c>
      <c r="S244" s="42">
        <f t="shared" si="21"/>
        <v>4150000</v>
      </c>
      <c r="T244" s="38">
        <f t="shared" si="23"/>
        <v>345833.3333333333</v>
      </c>
      <c r="U244" s="141"/>
      <c r="V244" s="108"/>
    </row>
    <row r="245" spans="1:22" ht="14.25">
      <c r="A245" s="130">
        <v>97</v>
      </c>
      <c r="B245" s="130">
        <v>0</v>
      </c>
      <c r="C245" s="138">
        <v>1786676</v>
      </c>
      <c r="D245" s="139" t="s">
        <v>116</v>
      </c>
      <c r="E245" s="12">
        <v>112</v>
      </c>
      <c r="F245" s="30" t="s">
        <v>36</v>
      </c>
      <c r="G245" s="71">
        <v>7296220</v>
      </c>
      <c r="H245" s="71">
        <v>7296220</v>
      </c>
      <c r="I245" s="71">
        <v>7296220</v>
      </c>
      <c r="J245" s="71">
        <v>7296220</v>
      </c>
      <c r="K245" s="71">
        <v>7296220</v>
      </c>
      <c r="L245" s="71">
        <v>7296220</v>
      </c>
      <c r="M245" s="71">
        <v>7296220</v>
      </c>
      <c r="N245" s="71">
        <v>7296220</v>
      </c>
      <c r="O245" s="71">
        <v>7296220</v>
      </c>
      <c r="P245" s="71">
        <v>7296220</v>
      </c>
      <c r="Q245" s="71">
        <v>7296220</v>
      </c>
      <c r="R245" s="71">
        <v>7296220</v>
      </c>
      <c r="S245" s="39">
        <f t="shared" si="21"/>
        <v>87554640</v>
      </c>
      <c r="T245" s="39">
        <f t="shared" si="23"/>
        <v>7296220</v>
      </c>
      <c r="U245" s="140">
        <f>S245+S246+S247+T245+T246+T247</f>
        <v>123826993.33333333</v>
      </c>
      <c r="V245" s="108"/>
    </row>
    <row r="246" spans="1:22" ht="14.25">
      <c r="A246" s="118"/>
      <c r="B246" s="118"/>
      <c r="C246" s="122"/>
      <c r="D246" s="124"/>
      <c r="E246" s="10">
        <v>113</v>
      </c>
      <c r="F246" s="17" t="s">
        <v>19</v>
      </c>
      <c r="G246" s="71">
        <v>950400</v>
      </c>
      <c r="H246" s="71">
        <v>950400</v>
      </c>
      <c r="I246" s="71">
        <v>950400</v>
      </c>
      <c r="J246" s="71">
        <v>950400</v>
      </c>
      <c r="K246" s="71">
        <v>950400</v>
      </c>
      <c r="L246" s="71">
        <v>950400</v>
      </c>
      <c r="M246" s="71">
        <v>950400</v>
      </c>
      <c r="N246" s="71">
        <v>950400</v>
      </c>
      <c r="O246" s="71">
        <v>950400</v>
      </c>
      <c r="P246" s="71">
        <v>950400</v>
      </c>
      <c r="Q246" s="71">
        <v>950400</v>
      </c>
      <c r="R246" s="71">
        <v>950400</v>
      </c>
      <c r="S246" s="39">
        <f t="shared" si="21"/>
        <v>11404800</v>
      </c>
      <c r="T246" s="36">
        <f t="shared" si="23"/>
        <v>950400</v>
      </c>
      <c r="U246" s="151"/>
      <c r="V246" s="108"/>
    </row>
    <row r="247" spans="1:22" ht="15" thickBot="1">
      <c r="A247" s="118"/>
      <c r="B247" s="118"/>
      <c r="C247" s="122"/>
      <c r="D247" s="124"/>
      <c r="E247" s="10">
        <v>232</v>
      </c>
      <c r="F247" s="17" t="s">
        <v>20</v>
      </c>
      <c r="G247" s="72">
        <v>900000</v>
      </c>
      <c r="H247" s="72">
        <v>3200000</v>
      </c>
      <c r="I247" s="72">
        <v>1500000</v>
      </c>
      <c r="J247" s="72">
        <v>5142400</v>
      </c>
      <c r="K247" s="43" t="s">
        <v>136</v>
      </c>
      <c r="L247" s="72">
        <v>2400000</v>
      </c>
      <c r="M247" s="72">
        <v>200000</v>
      </c>
      <c r="N247" s="72">
        <v>1200000</v>
      </c>
      <c r="O247" s="43" t="s">
        <v>136</v>
      </c>
      <c r="P247" s="43" t="s">
        <v>136</v>
      </c>
      <c r="Q247" s="72">
        <v>800000</v>
      </c>
      <c r="R247" s="43" t="s">
        <v>136</v>
      </c>
      <c r="S247" s="42">
        <f t="shared" si="21"/>
        <v>15342400</v>
      </c>
      <c r="T247" s="38">
        <f t="shared" si="23"/>
        <v>1278533.3333333333</v>
      </c>
      <c r="U247" s="141"/>
      <c r="V247" s="108"/>
    </row>
    <row r="248" spans="1:22" ht="14.25">
      <c r="A248" s="130">
        <v>98</v>
      </c>
      <c r="B248" s="130">
        <v>0</v>
      </c>
      <c r="C248" s="138">
        <v>2010360</v>
      </c>
      <c r="D248" s="139" t="s">
        <v>117</v>
      </c>
      <c r="E248" s="12">
        <v>112</v>
      </c>
      <c r="F248" s="30" t="s">
        <v>36</v>
      </c>
      <c r="G248" s="71">
        <v>7296220</v>
      </c>
      <c r="H248" s="71">
        <v>7296220</v>
      </c>
      <c r="I248" s="71">
        <v>7296220</v>
      </c>
      <c r="J248" s="71">
        <v>7296220</v>
      </c>
      <c r="K248" s="71">
        <v>7296220</v>
      </c>
      <c r="L248" s="71">
        <v>7296220</v>
      </c>
      <c r="M248" s="71">
        <v>7296220</v>
      </c>
      <c r="N248" s="71">
        <v>7296220</v>
      </c>
      <c r="O248" s="71">
        <v>7296220</v>
      </c>
      <c r="P248" s="71">
        <v>7296220</v>
      </c>
      <c r="Q248" s="71">
        <v>7296220</v>
      </c>
      <c r="R248" s="71">
        <v>7296220</v>
      </c>
      <c r="S248" s="39">
        <f t="shared" si="21"/>
        <v>87554640</v>
      </c>
      <c r="T248" s="39">
        <f t="shared" si="23"/>
        <v>7296220</v>
      </c>
      <c r="U248" s="140">
        <f>S248+S249+S250+T248+T249+T250</f>
        <v>112297726.66666667</v>
      </c>
      <c r="V248" s="108"/>
    </row>
    <row r="249" spans="1:22" ht="14.25">
      <c r="A249" s="118"/>
      <c r="B249" s="118"/>
      <c r="C249" s="122"/>
      <c r="D249" s="124"/>
      <c r="E249" s="10">
        <v>113</v>
      </c>
      <c r="F249" s="17" t="s">
        <v>19</v>
      </c>
      <c r="G249" s="71">
        <v>950400</v>
      </c>
      <c r="H249" s="71">
        <v>950400</v>
      </c>
      <c r="I249" s="71">
        <v>950400</v>
      </c>
      <c r="J249" s="71">
        <v>950400</v>
      </c>
      <c r="K249" s="71">
        <v>950400</v>
      </c>
      <c r="L249" s="71">
        <v>950400</v>
      </c>
      <c r="M249" s="71">
        <v>950400</v>
      </c>
      <c r="N249" s="71">
        <v>950400</v>
      </c>
      <c r="O249" s="71">
        <v>950400</v>
      </c>
      <c r="P249" s="71">
        <v>950400</v>
      </c>
      <c r="Q249" s="71">
        <v>950400</v>
      </c>
      <c r="R249" s="71">
        <v>950400</v>
      </c>
      <c r="S249" s="39">
        <f t="shared" si="21"/>
        <v>11404800</v>
      </c>
      <c r="T249" s="36">
        <f t="shared" si="23"/>
        <v>950400</v>
      </c>
      <c r="U249" s="151"/>
      <c r="V249" s="108"/>
    </row>
    <row r="250" spans="1:22" ht="15" thickBot="1">
      <c r="A250" s="118"/>
      <c r="B250" s="118"/>
      <c r="C250" s="122"/>
      <c r="D250" s="124"/>
      <c r="E250" s="10">
        <v>232</v>
      </c>
      <c r="F250" s="17" t="s">
        <v>20</v>
      </c>
      <c r="G250" s="43" t="s">
        <v>136</v>
      </c>
      <c r="H250" s="72">
        <v>500000</v>
      </c>
      <c r="I250" s="43" t="s">
        <v>136</v>
      </c>
      <c r="J250" s="72">
        <v>800000</v>
      </c>
      <c r="K250" s="43"/>
      <c r="L250" s="72">
        <v>1600000</v>
      </c>
      <c r="M250" s="72">
        <v>200000</v>
      </c>
      <c r="N250" s="72">
        <v>1200000</v>
      </c>
      <c r="O250" s="43" t="s">
        <v>136</v>
      </c>
      <c r="P250" s="43" t="s">
        <v>136</v>
      </c>
      <c r="Q250" s="72">
        <v>400000</v>
      </c>
      <c r="R250" s="43"/>
      <c r="S250" s="42">
        <f t="shared" si="21"/>
        <v>4700000</v>
      </c>
      <c r="T250" s="38">
        <f t="shared" si="23"/>
        <v>391666.6666666667</v>
      </c>
      <c r="U250" s="141"/>
      <c r="V250" s="108"/>
    </row>
    <row r="251" spans="1:22" ht="14.25" customHeight="1">
      <c r="A251" s="130">
        <v>99</v>
      </c>
      <c r="B251" s="130">
        <v>0</v>
      </c>
      <c r="C251" s="138">
        <v>742377</v>
      </c>
      <c r="D251" s="139" t="s">
        <v>118</v>
      </c>
      <c r="E251" s="12">
        <v>112</v>
      </c>
      <c r="F251" s="30" t="s">
        <v>36</v>
      </c>
      <c r="G251" s="71">
        <v>7296220</v>
      </c>
      <c r="H251" s="71">
        <v>7296220</v>
      </c>
      <c r="I251" s="71">
        <v>7296220</v>
      </c>
      <c r="J251" s="71">
        <v>7296220</v>
      </c>
      <c r="K251" s="71">
        <v>7296220</v>
      </c>
      <c r="L251" s="71">
        <v>7296220</v>
      </c>
      <c r="M251" s="71">
        <v>7296220</v>
      </c>
      <c r="N251" s="71">
        <v>7296220</v>
      </c>
      <c r="O251" s="71">
        <v>7296220</v>
      </c>
      <c r="P251" s="71">
        <v>7296220</v>
      </c>
      <c r="Q251" s="71">
        <v>7296220</v>
      </c>
      <c r="R251" s="71">
        <v>7296220</v>
      </c>
      <c r="S251" s="39">
        <f t="shared" si="21"/>
        <v>87554640</v>
      </c>
      <c r="T251" s="39">
        <f t="shared" si="23"/>
        <v>7296220</v>
      </c>
      <c r="U251" s="140">
        <f>S251+S252+S253+T251+T252+T253</f>
        <v>110726893.33333333</v>
      </c>
      <c r="V251" s="108"/>
    </row>
    <row r="252" spans="1:22" ht="14.25" customHeight="1">
      <c r="A252" s="118"/>
      <c r="B252" s="118"/>
      <c r="C252" s="122"/>
      <c r="D252" s="124"/>
      <c r="E252" s="10">
        <v>113</v>
      </c>
      <c r="F252" s="17" t="s">
        <v>19</v>
      </c>
      <c r="G252" s="71">
        <v>950400</v>
      </c>
      <c r="H252" s="71">
        <v>950400</v>
      </c>
      <c r="I252" s="71">
        <v>950400</v>
      </c>
      <c r="J252" s="71">
        <v>950400</v>
      </c>
      <c r="K252" s="71">
        <v>950400</v>
      </c>
      <c r="L252" s="71">
        <v>950400</v>
      </c>
      <c r="M252" s="71">
        <v>950400</v>
      </c>
      <c r="N252" s="71">
        <v>950400</v>
      </c>
      <c r="O252" s="71">
        <v>950400</v>
      </c>
      <c r="P252" s="71">
        <v>950400</v>
      </c>
      <c r="Q252" s="71">
        <v>950400</v>
      </c>
      <c r="R252" s="71">
        <v>950400</v>
      </c>
      <c r="S252" s="39">
        <f t="shared" si="21"/>
        <v>11404800</v>
      </c>
      <c r="T252" s="36">
        <f t="shared" si="23"/>
        <v>950400</v>
      </c>
      <c r="U252" s="151"/>
      <c r="V252" s="108"/>
    </row>
    <row r="253" spans="1:22" ht="15" customHeight="1" thickBot="1">
      <c r="A253" s="118"/>
      <c r="B253" s="118"/>
      <c r="C253" s="122"/>
      <c r="D253" s="124"/>
      <c r="E253" s="10">
        <v>232</v>
      </c>
      <c r="F253" s="17" t="s">
        <v>20</v>
      </c>
      <c r="G253" s="43" t="s">
        <v>136</v>
      </c>
      <c r="H253" s="72">
        <v>500000</v>
      </c>
      <c r="I253" s="72">
        <v>500000</v>
      </c>
      <c r="J253" s="43" t="s">
        <v>136</v>
      </c>
      <c r="K253" s="43" t="s">
        <v>136</v>
      </c>
      <c r="L253" s="72">
        <v>600000</v>
      </c>
      <c r="M253" s="43" t="s">
        <v>136</v>
      </c>
      <c r="N253" s="72">
        <v>800000</v>
      </c>
      <c r="O253" s="43" t="s">
        <v>136</v>
      </c>
      <c r="P253" s="43" t="s">
        <v>136</v>
      </c>
      <c r="Q253" s="72">
        <v>850000</v>
      </c>
      <c r="R253" s="43" t="s">
        <v>136</v>
      </c>
      <c r="S253" s="42">
        <f aca="true" t="shared" si="24" ref="S253:S271">SUM(G253:R253)</f>
        <v>3250000</v>
      </c>
      <c r="T253" s="38">
        <f t="shared" si="23"/>
        <v>270833.3333333333</v>
      </c>
      <c r="U253" s="141"/>
      <c r="V253" s="108"/>
    </row>
    <row r="254" spans="1:22" ht="14.25">
      <c r="A254" s="130">
        <v>100</v>
      </c>
      <c r="B254" s="130">
        <v>0</v>
      </c>
      <c r="C254" s="138">
        <v>1551484</v>
      </c>
      <c r="D254" s="139" t="s">
        <v>119</v>
      </c>
      <c r="E254" s="12">
        <v>112</v>
      </c>
      <c r="F254" s="30" t="s">
        <v>36</v>
      </c>
      <c r="G254" s="71">
        <v>7296220</v>
      </c>
      <c r="H254" s="71">
        <v>7296220</v>
      </c>
      <c r="I254" s="71">
        <v>7296220</v>
      </c>
      <c r="J254" s="71">
        <v>7296220</v>
      </c>
      <c r="K254" s="71">
        <v>7296220</v>
      </c>
      <c r="L254" s="71">
        <v>7296220</v>
      </c>
      <c r="M254" s="71">
        <v>7296220</v>
      </c>
      <c r="N254" s="71">
        <v>7296220</v>
      </c>
      <c r="O254" s="71">
        <v>7296220</v>
      </c>
      <c r="P254" s="71">
        <v>7296220</v>
      </c>
      <c r="Q254" s="71">
        <v>7296220</v>
      </c>
      <c r="R254" s="71">
        <v>7296220</v>
      </c>
      <c r="S254" s="39">
        <f t="shared" si="24"/>
        <v>87554640</v>
      </c>
      <c r="T254" s="39">
        <f t="shared" si="23"/>
        <v>7296220</v>
      </c>
      <c r="U254" s="140">
        <f>S254+S255+S256+T254+T255+T256</f>
        <v>117713960</v>
      </c>
      <c r="V254" s="108"/>
    </row>
    <row r="255" spans="1:22" ht="14.25">
      <c r="A255" s="118"/>
      <c r="B255" s="118"/>
      <c r="C255" s="122"/>
      <c r="D255" s="124"/>
      <c r="E255" s="10">
        <v>113</v>
      </c>
      <c r="F255" s="17" t="s">
        <v>19</v>
      </c>
      <c r="G255" s="71">
        <v>950400</v>
      </c>
      <c r="H255" s="71">
        <v>950400</v>
      </c>
      <c r="I255" s="71">
        <v>950400</v>
      </c>
      <c r="J255" s="71">
        <v>950400</v>
      </c>
      <c r="K255" s="71">
        <v>950400</v>
      </c>
      <c r="L255" s="71">
        <v>950400</v>
      </c>
      <c r="M255" s="71">
        <v>950400</v>
      </c>
      <c r="N255" s="71">
        <v>950400</v>
      </c>
      <c r="O255" s="71">
        <v>950400</v>
      </c>
      <c r="P255" s="71">
        <v>950400</v>
      </c>
      <c r="Q255" s="71">
        <v>950400</v>
      </c>
      <c r="R255" s="71" t="s">
        <v>136</v>
      </c>
      <c r="S255" s="39">
        <f t="shared" si="24"/>
        <v>10454400</v>
      </c>
      <c r="T255" s="36">
        <f t="shared" si="23"/>
        <v>871200</v>
      </c>
      <c r="U255" s="151"/>
      <c r="V255" s="108"/>
    </row>
    <row r="256" spans="1:22" ht="15" thickBot="1">
      <c r="A256" s="118"/>
      <c r="B256" s="118"/>
      <c r="C256" s="122"/>
      <c r="D256" s="124"/>
      <c r="E256" s="10">
        <v>232</v>
      </c>
      <c r="F256" s="17" t="s">
        <v>20</v>
      </c>
      <c r="G256" s="72">
        <v>900000</v>
      </c>
      <c r="H256" s="72">
        <v>1500000</v>
      </c>
      <c r="I256" s="72">
        <v>1350000</v>
      </c>
      <c r="J256" s="72">
        <v>1600000</v>
      </c>
      <c r="K256" s="72">
        <v>400000</v>
      </c>
      <c r="L256" s="72">
        <v>1300000</v>
      </c>
      <c r="M256" s="72">
        <v>600000</v>
      </c>
      <c r="N256" s="72">
        <v>1800000</v>
      </c>
      <c r="O256" s="43" t="s">
        <v>136</v>
      </c>
      <c r="P256" s="43" t="s">
        <v>136</v>
      </c>
      <c r="Q256" s="72">
        <v>1200000</v>
      </c>
      <c r="R256" s="43" t="s">
        <v>136</v>
      </c>
      <c r="S256" s="42">
        <f t="shared" si="24"/>
        <v>10650000</v>
      </c>
      <c r="T256" s="38">
        <f t="shared" si="23"/>
        <v>887500</v>
      </c>
      <c r="U256" s="141"/>
      <c r="V256" s="108"/>
    </row>
    <row r="257" spans="1:21" ht="14.25">
      <c r="A257" s="130">
        <v>101</v>
      </c>
      <c r="B257" s="130">
        <v>0</v>
      </c>
      <c r="C257" s="138">
        <v>925394</v>
      </c>
      <c r="D257" s="139" t="s">
        <v>120</v>
      </c>
      <c r="E257" s="12">
        <v>112</v>
      </c>
      <c r="F257" s="30" t="s">
        <v>36</v>
      </c>
      <c r="G257" s="71">
        <v>7296220</v>
      </c>
      <c r="H257" s="71">
        <v>7296220</v>
      </c>
      <c r="I257" s="71">
        <v>7296220</v>
      </c>
      <c r="J257" s="71">
        <v>7296220</v>
      </c>
      <c r="K257" s="71">
        <v>7296220</v>
      </c>
      <c r="L257" s="71">
        <v>7296220</v>
      </c>
      <c r="M257" s="71">
        <v>7296220</v>
      </c>
      <c r="N257" s="71">
        <v>7296220</v>
      </c>
      <c r="O257" s="71">
        <v>7296220</v>
      </c>
      <c r="P257" s="71">
        <v>7296220</v>
      </c>
      <c r="Q257" s="71">
        <v>7296220</v>
      </c>
      <c r="R257" s="71">
        <v>7296220</v>
      </c>
      <c r="S257" s="39">
        <f t="shared" si="24"/>
        <v>87554640</v>
      </c>
      <c r="T257" s="39">
        <f t="shared" si="23"/>
        <v>7296220</v>
      </c>
      <c r="U257" s="148">
        <f>S257+S258+S259+T257+T258+T259</f>
        <v>110131060</v>
      </c>
    </row>
    <row r="258" spans="1:21" ht="14.25">
      <c r="A258" s="118"/>
      <c r="B258" s="118"/>
      <c r="C258" s="122"/>
      <c r="D258" s="124"/>
      <c r="E258" s="10">
        <v>113</v>
      </c>
      <c r="F258" s="17" t="s">
        <v>19</v>
      </c>
      <c r="G258" s="71">
        <v>950400</v>
      </c>
      <c r="H258" s="71">
        <v>950400</v>
      </c>
      <c r="I258" s="71">
        <v>950400</v>
      </c>
      <c r="J258" s="71">
        <v>950400</v>
      </c>
      <c r="K258" s="71">
        <v>950400</v>
      </c>
      <c r="L258" s="71">
        <v>950400</v>
      </c>
      <c r="M258" s="71">
        <v>950400</v>
      </c>
      <c r="N258" s="71">
        <v>950400</v>
      </c>
      <c r="O258" s="71">
        <v>950400</v>
      </c>
      <c r="P258" s="71">
        <v>950400</v>
      </c>
      <c r="Q258" s="71">
        <v>950400</v>
      </c>
      <c r="R258" s="71">
        <v>950400</v>
      </c>
      <c r="S258" s="39">
        <f t="shared" si="24"/>
        <v>11404800</v>
      </c>
      <c r="T258" s="36">
        <f t="shared" si="23"/>
        <v>950400</v>
      </c>
      <c r="U258" s="150"/>
    </row>
    <row r="259" spans="1:21" ht="15" thickBot="1">
      <c r="A259" s="118"/>
      <c r="B259" s="118"/>
      <c r="C259" s="122"/>
      <c r="D259" s="124"/>
      <c r="E259" s="10">
        <v>232</v>
      </c>
      <c r="F259" s="17" t="s">
        <v>20</v>
      </c>
      <c r="G259" s="43" t="s">
        <v>136</v>
      </c>
      <c r="H259" s="72">
        <v>900000</v>
      </c>
      <c r="I259" s="43" t="s">
        <v>136</v>
      </c>
      <c r="J259" s="43" t="s">
        <v>136</v>
      </c>
      <c r="K259" s="43" t="s">
        <v>136</v>
      </c>
      <c r="L259" s="72">
        <v>400000</v>
      </c>
      <c r="M259" s="72">
        <v>200000</v>
      </c>
      <c r="N259" s="72">
        <v>1200000</v>
      </c>
      <c r="O259" s="43" t="s">
        <v>136</v>
      </c>
      <c r="P259" s="43" t="s">
        <v>136</v>
      </c>
      <c r="Q259" s="43" t="s">
        <v>136</v>
      </c>
      <c r="R259" s="43" t="s">
        <v>136</v>
      </c>
      <c r="S259" s="42">
        <f t="shared" si="24"/>
        <v>2700000</v>
      </c>
      <c r="T259" s="38">
        <f t="shared" si="23"/>
        <v>225000</v>
      </c>
      <c r="U259" s="149"/>
    </row>
    <row r="260" spans="1:21" ht="14.25">
      <c r="A260" s="130">
        <v>102</v>
      </c>
      <c r="B260" s="130">
        <v>0</v>
      </c>
      <c r="C260" s="138">
        <v>2172325</v>
      </c>
      <c r="D260" s="139" t="s">
        <v>121</v>
      </c>
      <c r="E260" s="12">
        <v>112</v>
      </c>
      <c r="F260" s="30" t="s">
        <v>36</v>
      </c>
      <c r="G260" s="71">
        <v>7296220</v>
      </c>
      <c r="H260" s="71">
        <v>7296220</v>
      </c>
      <c r="I260" s="71">
        <v>7296220</v>
      </c>
      <c r="J260" s="80">
        <v>7296220</v>
      </c>
      <c r="K260" s="71">
        <v>7296220</v>
      </c>
      <c r="L260" s="71">
        <v>7296220</v>
      </c>
      <c r="M260" s="71">
        <v>7296220</v>
      </c>
      <c r="N260" s="71">
        <v>7296220</v>
      </c>
      <c r="O260" s="71">
        <v>7296220</v>
      </c>
      <c r="P260" s="71">
        <v>7296220</v>
      </c>
      <c r="Q260" s="71">
        <v>7296220</v>
      </c>
      <c r="R260" s="71">
        <v>7296220</v>
      </c>
      <c r="S260" s="39">
        <f t="shared" si="24"/>
        <v>87554640</v>
      </c>
      <c r="T260" s="39">
        <f t="shared" si="23"/>
        <v>7296220</v>
      </c>
      <c r="U260" s="148">
        <f>S260+S261+S262+T260+T261+T262</f>
        <v>109264393.33333333</v>
      </c>
    </row>
    <row r="261" spans="1:21" ht="14.25">
      <c r="A261" s="118"/>
      <c r="B261" s="118"/>
      <c r="C261" s="122"/>
      <c r="D261" s="124"/>
      <c r="E261" s="10">
        <v>113</v>
      </c>
      <c r="F261" s="17" t="s">
        <v>19</v>
      </c>
      <c r="G261" s="71">
        <v>950400</v>
      </c>
      <c r="H261" s="71">
        <v>950400</v>
      </c>
      <c r="I261" s="71">
        <v>950400</v>
      </c>
      <c r="J261" s="71">
        <v>950400</v>
      </c>
      <c r="K261" s="71">
        <v>950400</v>
      </c>
      <c r="L261" s="71">
        <v>950400</v>
      </c>
      <c r="M261" s="71">
        <v>950400</v>
      </c>
      <c r="N261" s="71">
        <v>950400</v>
      </c>
      <c r="O261" s="71">
        <v>950400</v>
      </c>
      <c r="P261" s="71">
        <v>950400</v>
      </c>
      <c r="Q261" s="71">
        <v>950400</v>
      </c>
      <c r="R261" s="71">
        <v>950400</v>
      </c>
      <c r="S261" s="39">
        <f t="shared" si="24"/>
        <v>11404800</v>
      </c>
      <c r="T261" s="36">
        <f t="shared" si="23"/>
        <v>950400</v>
      </c>
      <c r="U261" s="150"/>
    </row>
    <row r="262" spans="1:21" ht="15" thickBot="1">
      <c r="A262" s="118"/>
      <c r="B262" s="118"/>
      <c r="C262" s="122"/>
      <c r="D262" s="124"/>
      <c r="E262" s="10">
        <v>232</v>
      </c>
      <c r="F262" s="17" t="s">
        <v>20</v>
      </c>
      <c r="G262" s="43" t="s">
        <v>136</v>
      </c>
      <c r="H262" s="43" t="s">
        <v>136</v>
      </c>
      <c r="I262" s="43" t="s">
        <v>136</v>
      </c>
      <c r="J262" s="72">
        <v>500000</v>
      </c>
      <c r="K262" s="43" t="s">
        <v>136</v>
      </c>
      <c r="L262" s="72">
        <v>400000</v>
      </c>
      <c r="M262" s="43" t="s">
        <v>136</v>
      </c>
      <c r="N262" s="72">
        <v>400000</v>
      </c>
      <c r="O262" s="43" t="s">
        <v>136</v>
      </c>
      <c r="P262" s="72">
        <v>600000</v>
      </c>
      <c r="Q262" s="43" t="s">
        <v>136</v>
      </c>
      <c r="R262" s="43" t="s">
        <v>136</v>
      </c>
      <c r="S262" s="42">
        <f t="shared" si="24"/>
        <v>1900000</v>
      </c>
      <c r="T262" s="38">
        <f t="shared" si="23"/>
        <v>158333.33333333334</v>
      </c>
      <c r="U262" s="149"/>
    </row>
    <row r="263" spans="1:21" ht="14.25" customHeight="1">
      <c r="A263" s="130">
        <v>103</v>
      </c>
      <c r="B263" s="130">
        <v>0</v>
      </c>
      <c r="C263" s="138">
        <v>2196837</v>
      </c>
      <c r="D263" s="139" t="s">
        <v>122</v>
      </c>
      <c r="E263" s="12">
        <v>112</v>
      </c>
      <c r="F263" s="30" t="s">
        <v>36</v>
      </c>
      <c r="G263" s="71">
        <v>7296220</v>
      </c>
      <c r="H263" s="71">
        <v>7296220</v>
      </c>
      <c r="I263" s="71">
        <v>7296220</v>
      </c>
      <c r="J263" s="76">
        <v>7296220</v>
      </c>
      <c r="K263" s="71">
        <v>7296220</v>
      </c>
      <c r="L263" s="71">
        <v>7296220</v>
      </c>
      <c r="M263" s="71">
        <v>7296220</v>
      </c>
      <c r="N263" s="71">
        <v>7296220</v>
      </c>
      <c r="O263" s="71">
        <v>7296220</v>
      </c>
      <c r="P263" s="71">
        <v>7296220</v>
      </c>
      <c r="Q263" s="71">
        <v>7296220</v>
      </c>
      <c r="R263" s="71">
        <v>7296220</v>
      </c>
      <c r="S263" s="39">
        <f t="shared" si="24"/>
        <v>87554640</v>
      </c>
      <c r="T263" s="39">
        <f t="shared" si="23"/>
        <v>7296220</v>
      </c>
      <c r="U263" s="148">
        <f>S263+S264+S265+T263+T264+T265</f>
        <v>108181060</v>
      </c>
    </row>
    <row r="264" spans="1:21" ht="14.25" customHeight="1">
      <c r="A264" s="118"/>
      <c r="B264" s="118"/>
      <c r="C264" s="122"/>
      <c r="D264" s="124"/>
      <c r="E264" s="10">
        <v>113</v>
      </c>
      <c r="F264" s="17" t="s">
        <v>19</v>
      </c>
      <c r="G264" s="71">
        <v>950400</v>
      </c>
      <c r="H264" s="71">
        <v>950400</v>
      </c>
      <c r="I264" s="71">
        <v>950400</v>
      </c>
      <c r="J264" s="71">
        <v>950400</v>
      </c>
      <c r="K264" s="75">
        <v>950400</v>
      </c>
      <c r="L264" s="75">
        <v>950400</v>
      </c>
      <c r="M264" s="75">
        <v>950400</v>
      </c>
      <c r="N264" s="75">
        <v>950400</v>
      </c>
      <c r="O264" s="75">
        <v>950400</v>
      </c>
      <c r="P264" s="75">
        <v>950400</v>
      </c>
      <c r="Q264" s="75">
        <v>950400</v>
      </c>
      <c r="R264" s="75">
        <v>950400</v>
      </c>
      <c r="S264" s="39">
        <f>SUM(G264:R264)</f>
        <v>11404800</v>
      </c>
      <c r="T264" s="39">
        <f t="shared" si="23"/>
        <v>950400</v>
      </c>
      <c r="U264" s="150"/>
    </row>
    <row r="265" spans="1:21" ht="14.25" customHeight="1" thickBot="1">
      <c r="A265" s="118"/>
      <c r="B265" s="118"/>
      <c r="C265" s="122"/>
      <c r="D265" s="124"/>
      <c r="E265" s="7">
        <v>232</v>
      </c>
      <c r="F265" s="54" t="s">
        <v>20</v>
      </c>
      <c r="G265" s="52" t="s">
        <v>136</v>
      </c>
      <c r="H265" s="112" t="s">
        <v>136</v>
      </c>
      <c r="I265" s="75">
        <v>500000</v>
      </c>
      <c r="J265" s="113" t="s">
        <v>136</v>
      </c>
      <c r="K265" s="50" t="s">
        <v>136</v>
      </c>
      <c r="L265" s="50" t="s">
        <v>136</v>
      </c>
      <c r="M265" s="50" t="s">
        <v>136</v>
      </c>
      <c r="N265" s="50" t="s">
        <v>136</v>
      </c>
      <c r="O265" s="50" t="s">
        <v>136</v>
      </c>
      <c r="P265" s="50" t="s">
        <v>136</v>
      </c>
      <c r="Q265" s="75">
        <v>400000</v>
      </c>
      <c r="R265" s="50" t="s">
        <v>136</v>
      </c>
      <c r="S265" s="51">
        <f t="shared" si="24"/>
        <v>900000</v>
      </c>
      <c r="T265" s="49">
        <f t="shared" si="23"/>
        <v>75000</v>
      </c>
      <c r="U265" s="149"/>
    </row>
    <row r="266" spans="1:21" ht="14.25">
      <c r="A266" s="128">
        <v>104</v>
      </c>
      <c r="B266" s="130">
        <v>0</v>
      </c>
      <c r="C266" s="138">
        <v>3019363</v>
      </c>
      <c r="D266" s="139" t="s">
        <v>134</v>
      </c>
      <c r="E266" s="12">
        <v>144</v>
      </c>
      <c r="F266" s="30" t="s">
        <v>27</v>
      </c>
      <c r="G266" s="80">
        <v>3600000</v>
      </c>
      <c r="H266" s="80">
        <v>3600000</v>
      </c>
      <c r="I266" s="80">
        <v>3600000</v>
      </c>
      <c r="J266" s="76">
        <v>3600000</v>
      </c>
      <c r="K266" s="80">
        <v>3600000</v>
      </c>
      <c r="L266" s="80">
        <v>3600000</v>
      </c>
      <c r="M266" s="80">
        <v>3600000</v>
      </c>
      <c r="N266" s="80">
        <v>3600000</v>
      </c>
      <c r="O266" s="80">
        <v>3600000</v>
      </c>
      <c r="P266" s="80">
        <v>3600000</v>
      </c>
      <c r="Q266" s="80">
        <v>3600000</v>
      </c>
      <c r="R266" s="80">
        <v>3600000</v>
      </c>
      <c r="S266" s="47">
        <f t="shared" si="24"/>
        <v>43200000</v>
      </c>
      <c r="T266" s="47">
        <f t="shared" si="23"/>
        <v>3600000</v>
      </c>
      <c r="U266" s="148">
        <f>S266+S267+T266+T267</f>
        <v>54220833.333333336</v>
      </c>
    </row>
    <row r="267" spans="1:21" ht="15" thickBot="1">
      <c r="A267" s="129"/>
      <c r="B267" s="119"/>
      <c r="C267" s="123"/>
      <c r="D267" s="125"/>
      <c r="E267" s="9">
        <v>232</v>
      </c>
      <c r="F267" s="33" t="s">
        <v>20</v>
      </c>
      <c r="G267" s="72">
        <v>200000</v>
      </c>
      <c r="H267" s="72">
        <v>300000</v>
      </c>
      <c r="I267" s="72">
        <v>300000</v>
      </c>
      <c r="J267" s="72">
        <v>4000000</v>
      </c>
      <c r="K267" s="43"/>
      <c r="L267" s="72">
        <v>600000</v>
      </c>
      <c r="M267" s="72">
        <v>150000</v>
      </c>
      <c r="N267" s="72">
        <v>700000</v>
      </c>
      <c r="O267" s="43"/>
      <c r="P267" s="43"/>
      <c r="Q267" s="72">
        <v>600000</v>
      </c>
      <c r="R267" s="43" t="s">
        <v>136</v>
      </c>
      <c r="S267" s="42">
        <f t="shared" si="24"/>
        <v>6850000</v>
      </c>
      <c r="T267" s="38">
        <f t="shared" si="23"/>
        <v>570833.3333333334</v>
      </c>
      <c r="U267" s="149"/>
    </row>
    <row r="268" spans="1:22" ht="14.25">
      <c r="A268" s="130">
        <v>105</v>
      </c>
      <c r="B268" s="130">
        <v>0</v>
      </c>
      <c r="C268" s="138">
        <v>5233892</v>
      </c>
      <c r="D268" s="139" t="s">
        <v>123</v>
      </c>
      <c r="E268" s="12">
        <v>144</v>
      </c>
      <c r="F268" s="30" t="s">
        <v>27</v>
      </c>
      <c r="G268" s="71">
        <v>2000000</v>
      </c>
      <c r="H268" s="71">
        <v>2000000</v>
      </c>
      <c r="I268" s="71">
        <v>2000000</v>
      </c>
      <c r="J268" s="71">
        <v>2000000</v>
      </c>
      <c r="K268" s="71">
        <v>2000000</v>
      </c>
      <c r="L268" s="71">
        <v>2000000</v>
      </c>
      <c r="M268" s="71">
        <v>2000000</v>
      </c>
      <c r="N268" s="71">
        <v>2000000</v>
      </c>
      <c r="O268" s="71">
        <v>2000000</v>
      </c>
      <c r="P268" s="71">
        <v>2000000</v>
      </c>
      <c r="Q268" s="71">
        <v>2000000</v>
      </c>
      <c r="R268" s="71">
        <v>2000000</v>
      </c>
      <c r="S268" s="39">
        <f t="shared" si="24"/>
        <v>24000000</v>
      </c>
      <c r="T268" s="39">
        <f t="shared" si="23"/>
        <v>2000000</v>
      </c>
      <c r="U268" s="140">
        <f>S268+S269+T268+T269</f>
        <v>27137500</v>
      </c>
      <c r="V268" s="108"/>
    </row>
    <row r="269" spans="1:22" ht="15" thickBot="1">
      <c r="A269" s="118"/>
      <c r="B269" s="118"/>
      <c r="C269" s="122"/>
      <c r="D269" s="124"/>
      <c r="E269" s="10">
        <v>232</v>
      </c>
      <c r="F269" s="17" t="s">
        <v>20</v>
      </c>
      <c r="G269" s="43" t="s">
        <v>136</v>
      </c>
      <c r="H269" s="72">
        <v>300000</v>
      </c>
      <c r="I269" s="72">
        <v>300000</v>
      </c>
      <c r="J269" s="43" t="s">
        <v>136</v>
      </c>
      <c r="K269" s="43" t="s">
        <v>136</v>
      </c>
      <c r="L269" s="72">
        <v>150000</v>
      </c>
      <c r="M269" s="43" t="s">
        <v>136</v>
      </c>
      <c r="N269" s="43" t="s">
        <v>136</v>
      </c>
      <c r="O269" s="43" t="s">
        <v>136</v>
      </c>
      <c r="P269" s="43" t="s">
        <v>136</v>
      </c>
      <c r="Q269" s="43" t="s">
        <v>136</v>
      </c>
      <c r="R269" s="72">
        <v>300000</v>
      </c>
      <c r="S269" s="42">
        <f t="shared" si="24"/>
        <v>1050000</v>
      </c>
      <c r="T269" s="38">
        <f t="shared" si="23"/>
        <v>87500</v>
      </c>
      <c r="U269" s="141"/>
      <c r="V269" s="108"/>
    </row>
    <row r="270" spans="1:22" ht="14.25">
      <c r="A270" s="130">
        <v>106</v>
      </c>
      <c r="B270" s="130">
        <v>0</v>
      </c>
      <c r="C270" s="138">
        <v>3419823</v>
      </c>
      <c r="D270" s="139" t="s">
        <v>124</v>
      </c>
      <c r="E270" s="12">
        <v>111</v>
      </c>
      <c r="F270" s="30" t="s">
        <v>18</v>
      </c>
      <c r="G270" s="80">
        <v>1824055</v>
      </c>
      <c r="H270" s="80">
        <v>1824055</v>
      </c>
      <c r="I270" s="80">
        <v>1824055</v>
      </c>
      <c r="J270" s="80">
        <v>1824055</v>
      </c>
      <c r="K270" s="80">
        <v>1824055</v>
      </c>
      <c r="L270" s="80">
        <v>1824055</v>
      </c>
      <c r="M270" s="80">
        <v>1824055</v>
      </c>
      <c r="N270" s="80">
        <v>1824055</v>
      </c>
      <c r="O270" s="80">
        <v>1824055</v>
      </c>
      <c r="P270" s="80">
        <v>1824055</v>
      </c>
      <c r="Q270" s="80">
        <v>1824055</v>
      </c>
      <c r="R270" s="80">
        <v>1964507</v>
      </c>
      <c r="S270" s="47">
        <f t="shared" si="24"/>
        <v>22029112</v>
      </c>
      <c r="T270" s="47">
        <f t="shared" si="23"/>
        <v>1835759.3333333333</v>
      </c>
      <c r="U270" s="140">
        <f>S270+S271+T270</f>
        <v>26264871.333333332</v>
      </c>
      <c r="V270" s="108"/>
    </row>
    <row r="271" spans="1:22" ht="15" thickBot="1">
      <c r="A271" s="118"/>
      <c r="B271" s="118"/>
      <c r="C271" s="123"/>
      <c r="D271" s="125"/>
      <c r="E271" s="9">
        <v>191</v>
      </c>
      <c r="F271" s="33" t="s">
        <v>29</v>
      </c>
      <c r="G271" s="73">
        <v>200000</v>
      </c>
      <c r="H271" s="73">
        <v>200000</v>
      </c>
      <c r="I271" s="73">
        <v>200000</v>
      </c>
      <c r="J271" s="73">
        <v>200000</v>
      </c>
      <c r="K271" s="73">
        <v>200000</v>
      </c>
      <c r="L271" s="73">
        <v>200000</v>
      </c>
      <c r="M271" s="73">
        <v>200000</v>
      </c>
      <c r="N271" s="73">
        <v>200000</v>
      </c>
      <c r="O271" s="73">
        <v>200000</v>
      </c>
      <c r="P271" s="73">
        <v>200000</v>
      </c>
      <c r="Q271" s="73">
        <v>200000</v>
      </c>
      <c r="R271" s="74">
        <v>200000</v>
      </c>
      <c r="S271" s="42">
        <f t="shared" si="24"/>
        <v>2400000</v>
      </c>
      <c r="T271" s="38"/>
      <c r="U271" s="141"/>
      <c r="V271" s="108"/>
    </row>
    <row r="272" spans="1:21" ht="13.5" customHeight="1">
      <c r="A272" s="133">
        <v>107</v>
      </c>
      <c r="B272" s="134">
        <v>0</v>
      </c>
      <c r="C272" s="142">
        <v>4238801</v>
      </c>
      <c r="D272" s="144" t="s">
        <v>127</v>
      </c>
      <c r="E272" s="14">
        <v>111</v>
      </c>
      <c r="F272" s="30" t="s">
        <v>18</v>
      </c>
      <c r="G272" s="80">
        <v>1824055</v>
      </c>
      <c r="H272" s="80">
        <v>1824055</v>
      </c>
      <c r="I272" s="80">
        <v>1824055</v>
      </c>
      <c r="J272" s="80">
        <v>1824055</v>
      </c>
      <c r="K272" s="80">
        <v>1824055</v>
      </c>
      <c r="L272" s="80">
        <v>1824055</v>
      </c>
      <c r="M272" s="80">
        <v>1824055</v>
      </c>
      <c r="N272" s="80">
        <v>1824055</v>
      </c>
      <c r="O272" s="80">
        <v>1824055</v>
      </c>
      <c r="P272" s="80">
        <v>1824055</v>
      </c>
      <c r="Q272" s="80">
        <v>1824055</v>
      </c>
      <c r="R272" s="80">
        <v>1964507</v>
      </c>
      <c r="S272" s="47">
        <f>SUM(G272:R272)</f>
        <v>22029112</v>
      </c>
      <c r="T272" s="95">
        <f>S272/12</f>
        <v>1835759.3333333333</v>
      </c>
      <c r="U272" s="146">
        <f>S272+S273+T272</f>
        <v>26264871.333333332</v>
      </c>
    </row>
    <row r="273" spans="1:21" ht="15" thickBot="1">
      <c r="A273" s="121"/>
      <c r="B273" s="135"/>
      <c r="C273" s="143"/>
      <c r="D273" s="145"/>
      <c r="E273" s="9">
        <v>191</v>
      </c>
      <c r="F273" s="33" t="s">
        <v>29</v>
      </c>
      <c r="G273" s="73">
        <v>200000</v>
      </c>
      <c r="H273" s="73">
        <v>200000</v>
      </c>
      <c r="I273" s="73">
        <v>200000</v>
      </c>
      <c r="J273" s="73">
        <v>200000</v>
      </c>
      <c r="K273" s="73">
        <v>200000</v>
      </c>
      <c r="L273" s="73">
        <v>200000</v>
      </c>
      <c r="M273" s="73">
        <v>200000</v>
      </c>
      <c r="N273" s="73">
        <v>200000</v>
      </c>
      <c r="O273" s="73">
        <v>200000</v>
      </c>
      <c r="P273" s="73">
        <v>200000</v>
      </c>
      <c r="Q273" s="73">
        <v>200000</v>
      </c>
      <c r="R273" s="74">
        <v>200000</v>
      </c>
      <c r="S273" s="42">
        <f>SUM(G273:R273)</f>
        <v>2400000</v>
      </c>
      <c r="T273" s="96"/>
      <c r="U273" s="147"/>
    </row>
    <row r="274" spans="1:21" ht="15" customHeight="1">
      <c r="A274" s="120">
        <v>108</v>
      </c>
      <c r="B274" s="118">
        <v>0</v>
      </c>
      <c r="C274" s="122">
        <v>4091493</v>
      </c>
      <c r="D274" s="124" t="s">
        <v>137</v>
      </c>
      <c r="E274" s="67">
        <v>111</v>
      </c>
      <c r="F274" s="17" t="s">
        <v>18</v>
      </c>
      <c r="G274" s="115" t="s">
        <v>136</v>
      </c>
      <c r="H274" s="50" t="s">
        <v>136</v>
      </c>
      <c r="I274" s="50" t="s">
        <v>136</v>
      </c>
      <c r="J274" s="50" t="s">
        <v>136</v>
      </c>
      <c r="K274" s="50" t="s">
        <v>136</v>
      </c>
      <c r="L274" s="50" t="s">
        <v>136</v>
      </c>
      <c r="M274" s="50" t="s">
        <v>136</v>
      </c>
      <c r="N274" s="46" t="s">
        <v>136</v>
      </c>
      <c r="O274" s="46" t="s">
        <v>136</v>
      </c>
      <c r="P274" s="46" t="s">
        <v>136</v>
      </c>
      <c r="Q274" s="46" t="s">
        <v>136</v>
      </c>
      <c r="R274" s="90">
        <v>1964507</v>
      </c>
      <c r="S274" s="39">
        <v>1964507</v>
      </c>
      <c r="T274" s="39">
        <v>1964507</v>
      </c>
      <c r="U274" s="146">
        <f>S274+S275+T274</f>
        <v>4129014</v>
      </c>
    </row>
    <row r="275" spans="1:21" ht="15" customHeight="1" thickBot="1">
      <c r="A275" s="121"/>
      <c r="B275" s="119"/>
      <c r="C275" s="123"/>
      <c r="D275" s="125"/>
      <c r="E275" s="11">
        <v>232</v>
      </c>
      <c r="F275" s="31" t="s">
        <v>20</v>
      </c>
      <c r="G275" s="114" t="s">
        <v>136</v>
      </c>
      <c r="H275" s="50" t="s">
        <v>136</v>
      </c>
      <c r="I275" s="50" t="s">
        <v>136</v>
      </c>
      <c r="J275" s="50" t="s">
        <v>136</v>
      </c>
      <c r="K275" s="50" t="s">
        <v>136</v>
      </c>
      <c r="L275" s="50" t="s">
        <v>136</v>
      </c>
      <c r="M275" s="50" t="s">
        <v>136</v>
      </c>
      <c r="N275" s="43" t="s">
        <v>136</v>
      </c>
      <c r="O275" s="43" t="s">
        <v>136</v>
      </c>
      <c r="P275" s="43" t="s">
        <v>136</v>
      </c>
      <c r="Q275" s="43" t="s">
        <v>136</v>
      </c>
      <c r="R275" s="89">
        <v>200000</v>
      </c>
      <c r="S275" s="38">
        <v>200000</v>
      </c>
      <c r="T275" s="38"/>
      <c r="U275" s="147"/>
    </row>
    <row r="276" spans="1:21" ht="15" customHeight="1">
      <c r="A276" s="133">
        <v>109</v>
      </c>
      <c r="B276" s="159">
        <v>0</v>
      </c>
      <c r="C276" s="174">
        <v>4308758</v>
      </c>
      <c r="D276" s="144" t="s">
        <v>126</v>
      </c>
      <c r="E276" s="14">
        <v>111</v>
      </c>
      <c r="F276" s="30" t="s">
        <v>18</v>
      </c>
      <c r="G276" s="80">
        <v>3000000</v>
      </c>
      <c r="H276" s="80">
        <v>3000000</v>
      </c>
      <c r="I276" s="80">
        <v>3000000</v>
      </c>
      <c r="J276" s="80">
        <v>3000000</v>
      </c>
      <c r="K276" s="80">
        <v>3000000</v>
      </c>
      <c r="L276" s="80">
        <v>3000000</v>
      </c>
      <c r="M276" s="80" t="s">
        <v>135</v>
      </c>
      <c r="N276" s="80">
        <v>3000000</v>
      </c>
      <c r="O276" s="80">
        <v>3000000</v>
      </c>
      <c r="P276" s="80">
        <v>3000000</v>
      </c>
      <c r="Q276" s="80">
        <v>3000000</v>
      </c>
      <c r="R276" s="80">
        <v>3000000</v>
      </c>
      <c r="S276" s="47">
        <f>SUM(G276:R276)</f>
        <v>33000000</v>
      </c>
      <c r="T276" s="47">
        <f>S276/12</f>
        <v>2750000</v>
      </c>
      <c r="U276" s="117">
        <f>S276+S277+T276</f>
        <v>38150000</v>
      </c>
    </row>
    <row r="277" spans="1:21" ht="15" thickBot="1">
      <c r="A277" s="121"/>
      <c r="B277" s="160"/>
      <c r="C277" s="175"/>
      <c r="D277" s="145"/>
      <c r="E277" s="11">
        <v>232</v>
      </c>
      <c r="F277" s="31" t="s">
        <v>20</v>
      </c>
      <c r="G277" s="37" t="s">
        <v>136</v>
      </c>
      <c r="H277" s="37" t="s">
        <v>136</v>
      </c>
      <c r="I277" s="37" t="s">
        <v>136</v>
      </c>
      <c r="J277" s="37" t="s">
        <v>136</v>
      </c>
      <c r="K277" s="89">
        <v>300000</v>
      </c>
      <c r="L277" s="37" t="s">
        <v>136</v>
      </c>
      <c r="M277" s="37" t="s">
        <v>136</v>
      </c>
      <c r="N277" s="37" t="s">
        <v>136</v>
      </c>
      <c r="O277" s="37" t="s">
        <v>136</v>
      </c>
      <c r="P277" s="72">
        <v>900000</v>
      </c>
      <c r="Q277" s="72">
        <v>900000</v>
      </c>
      <c r="R277" s="72">
        <v>300000</v>
      </c>
      <c r="S277" s="38">
        <f>K277+P277+Q277+R277</f>
        <v>2400000</v>
      </c>
      <c r="T277" s="38"/>
      <c r="U277" s="229"/>
    </row>
    <row r="278" spans="1:21" ht="15.75">
      <c r="A278" s="156"/>
      <c r="B278" s="157"/>
      <c r="C278" s="157"/>
      <c r="D278" s="158"/>
      <c r="E278" s="53"/>
      <c r="F278" s="53"/>
      <c r="G278" s="25">
        <f>G9+G10+G12+G13+G14+G15+G17+G18+G20+G21+G23+G24+G26+G27+G29+G30+G32+G33+G34+G35+G36+G37+G38+G40+G41+G43+G44+G48+G49+G50+G51+G52+G53+G56+G57+G59+G60+G63+G64+G65+G67+G68+G69+G72+G73+G75+G76+G78+G79+G81+G82+G83+G85+G86+G87+G88+G89+G91+G92+G93+G94+G95+G96+G97+G98+G99+G100+G101+G102+G103+G105+G106+G107+G108+G110+G111+G113+G114+G115+G116+G118+G119+G120+G122+G123+G125+G126+G128+G130+G132+G134+G136+G138+G140+G142+G144+G146+G148+G150+G152+G154+G156+G158+G160+G162+G164+G166+G167+G168+G169+G171+G173+G175+G177+G179+G181+G183+G185+G187+G189+G192+G191+G193+G195+G197+G199+G201+G203+G205+G207+G208+G209+G211+G213+G217+G218+G219+G221+G224+G225+G226+G227+G229+G231+G233+G235+G237+G238+G239+G240+G242+G243+G244+G245+G246+G247+G248+G249+G251+G252+G254+G255+G256+G257+G258+G260+G261+G263+G264+G266+G267+G268+G270+G271+G272+G273+G276</f>
        <v>372296562</v>
      </c>
      <c r="H278" s="25">
        <f aca="true" t="shared" si="25" ref="H278:T278">SUM(H9:H277)</f>
        <v>427981562</v>
      </c>
      <c r="I278" s="25">
        <f t="shared" si="25"/>
        <v>403664345</v>
      </c>
      <c r="J278" s="25">
        <f t="shared" si="25"/>
        <v>404771745</v>
      </c>
      <c r="K278" s="25">
        <f t="shared" si="25"/>
        <v>387109345</v>
      </c>
      <c r="L278" s="25">
        <f t="shared" si="25"/>
        <v>412514345</v>
      </c>
      <c r="M278" s="25">
        <f t="shared" si="25"/>
        <v>375909345</v>
      </c>
      <c r="N278" s="25">
        <f t="shared" si="25"/>
        <v>421735179</v>
      </c>
      <c r="O278" s="25">
        <f t="shared" si="25"/>
        <v>375135179</v>
      </c>
      <c r="P278" s="25">
        <f t="shared" si="25"/>
        <v>373959979</v>
      </c>
      <c r="Q278" s="25">
        <f t="shared" si="25"/>
        <v>401888707</v>
      </c>
      <c r="R278" s="25">
        <f t="shared" si="25"/>
        <v>390045486</v>
      </c>
      <c r="S278" s="25">
        <f t="shared" si="25"/>
        <v>4668611779</v>
      </c>
      <c r="T278" s="25">
        <f t="shared" si="25"/>
        <v>382864279.6666667</v>
      </c>
      <c r="U278" s="230">
        <f>SUM(U9:U277)</f>
        <v>5027348058.666666</v>
      </c>
    </row>
  </sheetData>
  <sheetProtection/>
  <autoFilter ref="A8:U109"/>
  <mergeCells count="515">
    <mergeCell ref="A171:A172"/>
    <mergeCell ref="B171:B172"/>
    <mergeCell ref="C171:C172"/>
    <mergeCell ref="D171:D172"/>
    <mergeCell ref="U171:U172"/>
    <mergeCell ref="A173:A174"/>
    <mergeCell ref="B173:B174"/>
    <mergeCell ref="C173:C174"/>
    <mergeCell ref="D173:D174"/>
    <mergeCell ref="U173:U174"/>
    <mergeCell ref="A166:A168"/>
    <mergeCell ref="B166:B168"/>
    <mergeCell ref="C166:C168"/>
    <mergeCell ref="D166:D168"/>
    <mergeCell ref="U166:U168"/>
    <mergeCell ref="A169:A170"/>
    <mergeCell ref="B169:B170"/>
    <mergeCell ref="C169:C170"/>
    <mergeCell ref="D169:D170"/>
    <mergeCell ref="U169:U170"/>
    <mergeCell ref="A162:A163"/>
    <mergeCell ref="B162:B163"/>
    <mergeCell ref="C162:C163"/>
    <mergeCell ref="D162:D163"/>
    <mergeCell ref="U162:U163"/>
    <mergeCell ref="A164:A165"/>
    <mergeCell ref="B164:B165"/>
    <mergeCell ref="C164:C165"/>
    <mergeCell ref="D164:D165"/>
    <mergeCell ref="U164:U165"/>
    <mergeCell ref="A158:A159"/>
    <mergeCell ref="B158:B159"/>
    <mergeCell ref="C158:C159"/>
    <mergeCell ref="D158:D159"/>
    <mergeCell ref="U158:U159"/>
    <mergeCell ref="A160:A161"/>
    <mergeCell ref="B160:B161"/>
    <mergeCell ref="C160:C161"/>
    <mergeCell ref="D160:D161"/>
    <mergeCell ref="U160:U161"/>
    <mergeCell ref="A154:A155"/>
    <mergeCell ref="B154:B155"/>
    <mergeCell ref="C154:C155"/>
    <mergeCell ref="D154:D155"/>
    <mergeCell ref="U154:U155"/>
    <mergeCell ref="A156:A157"/>
    <mergeCell ref="B156:B157"/>
    <mergeCell ref="C156:C157"/>
    <mergeCell ref="D156:D157"/>
    <mergeCell ref="U156:U157"/>
    <mergeCell ref="A150:A151"/>
    <mergeCell ref="B150:B151"/>
    <mergeCell ref="C150:C151"/>
    <mergeCell ref="D150:D151"/>
    <mergeCell ref="U150:U151"/>
    <mergeCell ref="A152:A153"/>
    <mergeCell ref="B152:B153"/>
    <mergeCell ref="C152:C153"/>
    <mergeCell ref="D152:D153"/>
    <mergeCell ref="U152:U153"/>
    <mergeCell ref="A146:A147"/>
    <mergeCell ref="B146:B147"/>
    <mergeCell ref="C146:C147"/>
    <mergeCell ref="D146:D147"/>
    <mergeCell ref="U146:U147"/>
    <mergeCell ref="A148:A149"/>
    <mergeCell ref="B148:B149"/>
    <mergeCell ref="C148:C149"/>
    <mergeCell ref="D148:D149"/>
    <mergeCell ref="U148:U149"/>
    <mergeCell ref="A142:A143"/>
    <mergeCell ref="B142:B143"/>
    <mergeCell ref="C142:C143"/>
    <mergeCell ref="D142:D143"/>
    <mergeCell ref="U142:U143"/>
    <mergeCell ref="A144:A145"/>
    <mergeCell ref="B144:B145"/>
    <mergeCell ref="C144:C145"/>
    <mergeCell ref="D144:D145"/>
    <mergeCell ref="U144:U145"/>
    <mergeCell ref="A138:A139"/>
    <mergeCell ref="B138:B139"/>
    <mergeCell ref="C138:C139"/>
    <mergeCell ref="D138:D139"/>
    <mergeCell ref="U138:U139"/>
    <mergeCell ref="A140:A141"/>
    <mergeCell ref="B140:B141"/>
    <mergeCell ref="C140:C141"/>
    <mergeCell ref="D140:D141"/>
    <mergeCell ref="U140:U141"/>
    <mergeCell ref="A134:A135"/>
    <mergeCell ref="B134:B135"/>
    <mergeCell ref="C134:C135"/>
    <mergeCell ref="D134:D135"/>
    <mergeCell ref="U134:U135"/>
    <mergeCell ref="A136:A137"/>
    <mergeCell ref="B136:B137"/>
    <mergeCell ref="C136:C137"/>
    <mergeCell ref="D136:D137"/>
    <mergeCell ref="U136:U137"/>
    <mergeCell ref="A130:A131"/>
    <mergeCell ref="B130:B131"/>
    <mergeCell ref="C130:C131"/>
    <mergeCell ref="D130:D131"/>
    <mergeCell ref="U130:U131"/>
    <mergeCell ref="A132:A133"/>
    <mergeCell ref="B132:B133"/>
    <mergeCell ref="C132:C133"/>
    <mergeCell ref="D132:D133"/>
    <mergeCell ref="U132:U133"/>
    <mergeCell ref="A107:A109"/>
    <mergeCell ref="B107:B109"/>
    <mergeCell ref="C107:C109"/>
    <mergeCell ref="D107:D109"/>
    <mergeCell ref="U107:U109"/>
    <mergeCell ref="U114:U117"/>
    <mergeCell ref="D110:D113"/>
    <mergeCell ref="C110:C113"/>
    <mergeCell ref="B110:B113"/>
    <mergeCell ref="A114:A117"/>
    <mergeCell ref="D98:D100"/>
    <mergeCell ref="A17:A19"/>
    <mergeCell ref="B17:B19"/>
    <mergeCell ref="C17:C19"/>
    <mergeCell ref="A98:A100"/>
    <mergeCell ref="D35:D36"/>
    <mergeCell ref="A63:A66"/>
    <mergeCell ref="D29:D31"/>
    <mergeCell ref="A40:A42"/>
    <mergeCell ref="B40:B42"/>
    <mergeCell ref="A37:A39"/>
    <mergeCell ref="B37:B39"/>
    <mergeCell ref="A43:A47"/>
    <mergeCell ref="B43:B47"/>
    <mergeCell ref="Z93:AB93"/>
    <mergeCell ref="C40:C42"/>
    <mergeCell ref="D40:D42"/>
    <mergeCell ref="A48:A51"/>
    <mergeCell ref="B48:B51"/>
    <mergeCell ref="C48:C51"/>
    <mergeCell ref="A6:Q6"/>
    <mergeCell ref="A7:Q7"/>
    <mergeCell ref="A9:A12"/>
    <mergeCell ref="B9:B12"/>
    <mergeCell ref="C9:C12"/>
    <mergeCell ref="D9:D12"/>
    <mergeCell ref="A29:A31"/>
    <mergeCell ref="A13:A16"/>
    <mergeCell ref="B13:B16"/>
    <mergeCell ref="C13:C16"/>
    <mergeCell ref="D13:D16"/>
    <mergeCell ref="A20:A22"/>
    <mergeCell ref="B20:B22"/>
    <mergeCell ref="C20:C22"/>
    <mergeCell ref="D20:D22"/>
    <mergeCell ref="D17:D19"/>
    <mergeCell ref="B32:B34"/>
    <mergeCell ref="C32:C34"/>
    <mergeCell ref="B23:B25"/>
    <mergeCell ref="C23:C25"/>
    <mergeCell ref="D23:D25"/>
    <mergeCell ref="A26:A28"/>
    <mergeCell ref="B26:B28"/>
    <mergeCell ref="C26:C28"/>
    <mergeCell ref="D26:D28"/>
    <mergeCell ref="A23:A25"/>
    <mergeCell ref="C56:C58"/>
    <mergeCell ref="D56:D58"/>
    <mergeCell ref="B29:B31"/>
    <mergeCell ref="C37:C39"/>
    <mergeCell ref="D37:D39"/>
    <mergeCell ref="A35:A36"/>
    <mergeCell ref="B35:B36"/>
    <mergeCell ref="C35:C36"/>
    <mergeCell ref="C29:C31"/>
    <mergeCell ref="A32:A34"/>
    <mergeCell ref="D67:D71"/>
    <mergeCell ref="A59:A62"/>
    <mergeCell ref="B59:B62"/>
    <mergeCell ref="D48:D51"/>
    <mergeCell ref="A52:A55"/>
    <mergeCell ref="B52:B55"/>
    <mergeCell ref="C52:C55"/>
    <mergeCell ref="D52:D55"/>
    <mergeCell ref="A56:A58"/>
    <mergeCell ref="B56:B58"/>
    <mergeCell ref="A72:A74"/>
    <mergeCell ref="B72:B74"/>
    <mergeCell ref="C72:C74"/>
    <mergeCell ref="D72:D74"/>
    <mergeCell ref="B63:B66"/>
    <mergeCell ref="C63:C66"/>
    <mergeCell ref="D63:D66"/>
    <mergeCell ref="A67:A71"/>
    <mergeCell ref="B67:B71"/>
    <mergeCell ref="C67:C71"/>
    <mergeCell ref="A75:A77"/>
    <mergeCell ref="B75:B77"/>
    <mergeCell ref="C75:C77"/>
    <mergeCell ref="D75:D77"/>
    <mergeCell ref="A78:A81"/>
    <mergeCell ref="B78:B81"/>
    <mergeCell ref="C78:C81"/>
    <mergeCell ref="D78:D81"/>
    <mergeCell ref="B98:B100"/>
    <mergeCell ref="A82:A84"/>
    <mergeCell ref="B82:B84"/>
    <mergeCell ref="C82:C84"/>
    <mergeCell ref="D82:D84"/>
    <mergeCell ref="A85:A88"/>
    <mergeCell ref="B85:B88"/>
    <mergeCell ref="C85:C88"/>
    <mergeCell ref="D85:D88"/>
    <mergeCell ref="C98:C100"/>
    <mergeCell ref="A89:A91"/>
    <mergeCell ref="B89:B91"/>
    <mergeCell ref="C89:C91"/>
    <mergeCell ref="D89:D91"/>
    <mergeCell ref="A92:A93"/>
    <mergeCell ref="B92:B93"/>
    <mergeCell ref="C92:C93"/>
    <mergeCell ref="D92:D93"/>
    <mergeCell ref="A94:A97"/>
    <mergeCell ref="B94:B97"/>
    <mergeCell ref="C94:C97"/>
    <mergeCell ref="D94:D97"/>
    <mergeCell ref="A105:A106"/>
    <mergeCell ref="B105:B106"/>
    <mergeCell ref="C105:C106"/>
    <mergeCell ref="D105:D106"/>
    <mergeCell ref="A101:A104"/>
    <mergeCell ref="B101:B104"/>
    <mergeCell ref="U32:U34"/>
    <mergeCell ref="U35:U36"/>
    <mergeCell ref="C101:C104"/>
    <mergeCell ref="D101:D104"/>
    <mergeCell ref="C59:C62"/>
    <mergeCell ref="D59:D62"/>
    <mergeCell ref="D43:D47"/>
    <mergeCell ref="C43:C47"/>
    <mergeCell ref="D32:D34"/>
    <mergeCell ref="U37:U39"/>
    <mergeCell ref="U9:U12"/>
    <mergeCell ref="U13:U16"/>
    <mergeCell ref="U17:U19"/>
    <mergeCell ref="U29:U31"/>
    <mergeCell ref="U20:U22"/>
    <mergeCell ref="U23:U25"/>
    <mergeCell ref="U26:U28"/>
    <mergeCell ref="U40:U42"/>
    <mergeCell ref="U59:U62"/>
    <mergeCell ref="U63:U66"/>
    <mergeCell ref="U67:U71"/>
    <mergeCell ref="U72:U74"/>
    <mergeCell ref="U43:U47"/>
    <mergeCell ref="U48:U51"/>
    <mergeCell ref="U52:U55"/>
    <mergeCell ref="U56:U58"/>
    <mergeCell ref="U78:U81"/>
    <mergeCell ref="U82:U84"/>
    <mergeCell ref="U85:U88"/>
    <mergeCell ref="U89:U91"/>
    <mergeCell ref="U92:U93"/>
    <mergeCell ref="U126:U127"/>
    <mergeCell ref="U110:U113"/>
    <mergeCell ref="U122:U125"/>
    <mergeCell ref="A128:A129"/>
    <mergeCell ref="B128:B129"/>
    <mergeCell ref="C128:C129"/>
    <mergeCell ref="D128:D129"/>
    <mergeCell ref="A126:A127"/>
    <mergeCell ref="U128:U129"/>
    <mergeCell ref="D122:D125"/>
    <mergeCell ref="A110:A113"/>
    <mergeCell ref="C126:C127"/>
    <mergeCell ref="D126:D127"/>
    <mergeCell ref="A1:U5"/>
    <mergeCell ref="U94:U97"/>
    <mergeCell ref="U98:U100"/>
    <mergeCell ref="U101:U104"/>
    <mergeCell ref="U105:U106"/>
    <mergeCell ref="U75:U77"/>
    <mergeCell ref="A276:A277"/>
    <mergeCell ref="B276:B277"/>
    <mergeCell ref="C276:C277"/>
    <mergeCell ref="D276:D277"/>
    <mergeCell ref="U274:U275"/>
    <mergeCell ref="A175:A176"/>
    <mergeCell ref="B175:B176"/>
    <mergeCell ref="C175:C176"/>
    <mergeCell ref="D175:D176"/>
    <mergeCell ref="U177:U178"/>
    <mergeCell ref="B114:B117"/>
    <mergeCell ref="C114:C117"/>
    <mergeCell ref="D114:D117"/>
    <mergeCell ref="D118:D121"/>
    <mergeCell ref="A118:A121"/>
    <mergeCell ref="B118:B121"/>
    <mergeCell ref="C118:C121"/>
    <mergeCell ref="U175:U176"/>
    <mergeCell ref="A177:A178"/>
    <mergeCell ref="B177:B178"/>
    <mergeCell ref="C177:C178"/>
    <mergeCell ref="D177:D178"/>
    <mergeCell ref="U118:U121"/>
    <mergeCell ref="B126:B127"/>
    <mergeCell ref="A122:A125"/>
    <mergeCell ref="B122:B125"/>
    <mergeCell ref="C122:C125"/>
    <mergeCell ref="A179:A180"/>
    <mergeCell ref="B179:B180"/>
    <mergeCell ref="C179:C180"/>
    <mergeCell ref="D179:D180"/>
    <mergeCell ref="U179:U180"/>
    <mergeCell ref="A181:A182"/>
    <mergeCell ref="B181:B182"/>
    <mergeCell ref="C181:C182"/>
    <mergeCell ref="D181:D182"/>
    <mergeCell ref="U181:U182"/>
    <mergeCell ref="A183:A184"/>
    <mergeCell ref="B183:B184"/>
    <mergeCell ref="C183:C184"/>
    <mergeCell ref="D183:D184"/>
    <mergeCell ref="U183:U184"/>
    <mergeCell ref="A185:A186"/>
    <mergeCell ref="B185:B186"/>
    <mergeCell ref="C185:C186"/>
    <mergeCell ref="D185:D186"/>
    <mergeCell ref="U185:U186"/>
    <mergeCell ref="U237:U241"/>
    <mergeCell ref="A187:A188"/>
    <mergeCell ref="B187:B188"/>
    <mergeCell ref="C187:C188"/>
    <mergeCell ref="D187:D188"/>
    <mergeCell ref="U187:U188"/>
    <mergeCell ref="A193:A194"/>
    <mergeCell ref="B193:B194"/>
    <mergeCell ref="C193:C194"/>
    <mergeCell ref="D193:D194"/>
    <mergeCell ref="U193:U194"/>
    <mergeCell ref="A189:A190"/>
    <mergeCell ref="B189:B190"/>
    <mergeCell ref="C189:C190"/>
    <mergeCell ref="D189:D190"/>
    <mergeCell ref="U189:U190"/>
    <mergeCell ref="A197:A198"/>
    <mergeCell ref="B197:B198"/>
    <mergeCell ref="C197:C198"/>
    <mergeCell ref="D197:D198"/>
    <mergeCell ref="U197:U198"/>
    <mergeCell ref="A191:A192"/>
    <mergeCell ref="B191:B192"/>
    <mergeCell ref="C191:C192"/>
    <mergeCell ref="D191:D192"/>
    <mergeCell ref="U191:U192"/>
    <mergeCell ref="A201:A202"/>
    <mergeCell ref="B201:B202"/>
    <mergeCell ref="C201:C202"/>
    <mergeCell ref="D201:D202"/>
    <mergeCell ref="U201:U202"/>
    <mergeCell ref="A195:A196"/>
    <mergeCell ref="B195:B196"/>
    <mergeCell ref="C195:C196"/>
    <mergeCell ref="D195:D196"/>
    <mergeCell ref="U195:U196"/>
    <mergeCell ref="A207:A208"/>
    <mergeCell ref="B207:B208"/>
    <mergeCell ref="C207:C208"/>
    <mergeCell ref="D207:D208"/>
    <mergeCell ref="U207:U208"/>
    <mergeCell ref="A203:A204"/>
    <mergeCell ref="B203:B204"/>
    <mergeCell ref="C203:C204"/>
    <mergeCell ref="D203:D204"/>
    <mergeCell ref="U203:U204"/>
    <mergeCell ref="A211:A212"/>
    <mergeCell ref="B211:B212"/>
    <mergeCell ref="C211:C212"/>
    <mergeCell ref="D211:D212"/>
    <mergeCell ref="U211:U212"/>
    <mergeCell ref="A205:A206"/>
    <mergeCell ref="B205:B206"/>
    <mergeCell ref="C205:C206"/>
    <mergeCell ref="D205:D206"/>
    <mergeCell ref="U205:U206"/>
    <mergeCell ref="A213:A214"/>
    <mergeCell ref="B213:B214"/>
    <mergeCell ref="C213:C214"/>
    <mergeCell ref="D213:D214"/>
    <mergeCell ref="U213:U214"/>
    <mergeCell ref="A209:A210"/>
    <mergeCell ref="B209:B210"/>
    <mergeCell ref="C209:C210"/>
    <mergeCell ref="D209:D210"/>
    <mergeCell ref="U209:U210"/>
    <mergeCell ref="A215:A216"/>
    <mergeCell ref="B215:B216"/>
    <mergeCell ref="C215:C216"/>
    <mergeCell ref="D215:D216"/>
    <mergeCell ref="U215:U216"/>
    <mergeCell ref="A217:A219"/>
    <mergeCell ref="B217:B219"/>
    <mergeCell ref="C217:C219"/>
    <mergeCell ref="D217:D219"/>
    <mergeCell ref="U217:U219"/>
    <mergeCell ref="A220:A221"/>
    <mergeCell ref="B220:B221"/>
    <mergeCell ref="C220:C221"/>
    <mergeCell ref="D220:D221"/>
    <mergeCell ref="U220:U221"/>
    <mergeCell ref="A222:A223"/>
    <mergeCell ref="B222:B223"/>
    <mergeCell ref="C222:C223"/>
    <mergeCell ref="D222:D223"/>
    <mergeCell ref="U222:U223"/>
    <mergeCell ref="A224:A225"/>
    <mergeCell ref="B224:B225"/>
    <mergeCell ref="C224:C225"/>
    <mergeCell ref="D224:D225"/>
    <mergeCell ref="U224:U225"/>
    <mergeCell ref="A226:A228"/>
    <mergeCell ref="B226:B228"/>
    <mergeCell ref="C226:C228"/>
    <mergeCell ref="D226:D228"/>
    <mergeCell ref="U226:U228"/>
    <mergeCell ref="A229:A230"/>
    <mergeCell ref="B229:B230"/>
    <mergeCell ref="C229:C230"/>
    <mergeCell ref="D229:D230"/>
    <mergeCell ref="U229:U230"/>
    <mergeCell ref="A231:A233"/>
    <mergeCell ref="B231:B233"/>
    <mergeCell ref="C231:C233"/>
    <mergeCell ref="D231:D233"/>
    <mergeCell ref="U231:U233"/>
    <mergeCell ref="A234:A236"/>
    <mergeCell ref="B234:B236"/>
    <mergeCell ref="C234:C236"/>
    <mergeCell ref="D234:D236"/>
    <mergeCell ref="U234:U236"/>
    <mergeCell ref="A278:D278"/>
    <mergeCell ref="A237:A241"/>
    <mergeCell ref="B237:B241"/>
    <mergeCell ref="C237:C241"/>
    <mergeCell ref="D237:D241"/>
    <mergeCell ref="A242:A244"/>
    <mergeCell ref="B242:B244"/>
    <mergeCell ref="C242:C244"/>
    <mergeCell ref="D242:D244"/>
    <mergeCell ref="U242:U244"/>
    <mergeCell ref="A245:A247"/>
    <mergeCell ref="B245:B247"/>
    <mergeCell ref="C245:C247"/>
    <mergeCell ref="D245:D247"/>
    <mergeCell ref="U245:U247"/>
    <mergeCell ref="A248:A250"/>
    <mergeCell ref="B248:B250"/>
    <mergeCell ref="C248:C250"/>
    <mergeCell ref="D248:D250"/>
    <mergeCell ref="U248:U250"/>
    <mergeCell ref="A251:A253"/>
    <mergeCell ref="B251:B253"/>
    <mergeCell ref="C251:C253"/>
    <mergeCell ref="D251:D253"/>
    <mergeCell ref="U251:U253"/>
    <mergeCell ref="A254:A256"/>
    <mergeCell ref="B254:B256"/>
    <mergeCell ref="C254:C256"/>
    <mergeCell ref="D254:D256"/>
    <mergeCell ref="U254:U256"/>
    <mergeCell ref="A257:A259"/>
    <mergeCell ref="B257:B259"/>
    <mergeCell ref="C257:C259"/>
    <mergeCell ref="D257:D259"/>
    <mergeCell ref="U257:U259"/>
    <mergeCell ref="B268:B269"/>
    <mergeCell ref="B260:B262"/>
    <mergeCell ref="C260:C262"/>
    <mergeCell ref="D260:D262"/>
    <mergeCell ref="U260:U262"/>
    <mergeCell ref="A263:A265"/>
    <mergeCell ref="B263:B265"/>
    <mergeCell ref="C263:C265"/>
    <mergeCell ref="D263:D265"/>
    <mergeCell ref="U263:U265"/>
    <mergeCell ref="A260:A262"/>
    <mergeCell ref="C272:C273"/>
    <mergeCell ref="D272:D273"/>
    <mergeCell ref="U272:U273"/>
    <mergeCell ref="A266:A267"/>
    <mergeCell ref="B266:B267"/>
    <mergeCell ref="C266:C267"/>
    <mergeCell ref="D266:D267"/>
    <mergeCell ref="U266:U267"/>
    <mergeCell ref="A268:A269"/>
    <mergeCell ref="B272:B273"/>
    <mergeCell ref="U199:U200"/>
    <mergeCell ref="A270:A271"/>
    <mergeCell ref="B270:B271"/>
    <mergeCell ref="C270:C271"/>
    <mergeCell ref="D270:D271"/>
    <mergeCell ref="U270:U271"/>
    <mergeCell ref="C268:C269"/>
    <mergeCell ref="D268:D269"/>
    <mergeCell ref="U268:U269"/>
    <mergeCell ref="U276:U277"/>
    <mergeCell ref="B274:B275"/>
    <mergeCell ref="A274:A275"/>
    <mergeCell ref="C274:C275"/>
    <mergeCell ref="D274:D275"/>
    <mergeCell ref="C199:C200"/>
    <mergeCell ref="A199:A200"/>
    <mergeCell ref="B199:B200"/>
    <mergeCell ref="D199:D200"/>
    <mergeCell ref="A272:A273"/>
  </mergeCells>
  <printOptions horizontalCentered="1"/>
  <pageMargins left="0.16" right="0.16" top="0.21" bottom="0.47" header="0.15748031496062992" footer="0.16"/>
  <pageSetup fitToHeight="0" horizontalDpi="300" verticalDpi="300" orientation="landscape" paperSize="5" scale="42" r:id="rId2"/>
  <rowBreaks count="1" manualBreakCount="1">
    <brk id="104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TALENTO_H</cp:lastModifiedBy>
  <cp:lastPrinted>2018-01-29T13:43:00Z</cp:lastPrinted>
  <dcterms:created xsi:type="dcterms:W3CDTF">2003-03-07T14:03:57Z</dcterms:created>
  <dcterms:modified xsi:type="dcterms:W3CDTF">2018-01-30T14:46:06Z</dcterms:modified>
  <cp:category/>
  <cp:version/>
  <cp:contentType/>
  <cp:contentStatus/>
</cp:coreProperties>
</file>